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5"/>
  <workbookPr defaultThemeVersion="124226"/>
  <mc:AlternateContent xmlns:mc="http://schemas.openxmlformats.org/markup-compatibility/2006">
    <mc:Choice Requires="x15">
      <x15ac:absPath xmlns:x15ac="http://schemas.microsoft.com/office/spreadsheetml/2010/11/ac" url="C:\Users\User\Desktop\ПМООС корректировка 2026\09112025\"/>
    </mc:Choice>
  </mc:AlternateContent>
  <xr:revisionPtr revIDLastSave="0" documentId="13_ncr:1_{2F0B94FF-16B7-4C52-B3C1-3D9A7856C06B}" xr6:coauthVersionLast="36" xr6:coauthVersionMax="45" xr10:uidLastSave="{00000000-0000-0000-0000-000000000000}"/>
  <bookViews>
    <workbookView xWindow="-105" yWindow="-105" windowWidth="23250" windowHeight="12450" xr2:uid="{00000000-000D-0000-FFFF-FFFF00000000}"/>
  </bookViews>
  <sheets>
    <sheet name="рус" sheetId="60" r:id="rId1"/>
    <sheet name="каз" sheetId="61" r:id="rId2"/>
  </sheets>
  <definedNames>
    <definedName name="_xlnm._FilterDatabase" localSheetId="0" hidden="1">рус!$A$4:$K$99</definedName>
    <definedName name="_xlnm.Print_Area" localSheetId="0">рус!$A$1:$L$99</definedName>
  </definedNames>
  <calcPr calcId="181029"/>
</workbook>
</file>

<file path=xl/calcChain.xml><?xml version="1.0" encoding="utf-8"?>
<calcChain xmlns="http://schemas.openxmlformats.org/spreadsheetml/2006/main">
  <c r="G53" i="60" l="1"/>
  <c r="G52" i="60"/>
  <c r="G11" i="61" l="1"/>
  <c r="H11" i="61"/>
  <c r="F11" i="61"/>
  <c r="H59" i="60" l="1"/>
  <c r="G11" i="60"/>
  <c r="H11" i="60"/>
  <c r="F11" i="60"/>
  <c r="H59" i="61" l="1"/>
  <c r="F80" i="61" l="1"/>
  <c r="H99" i="61"/>
  <c r="G99" i="61"/>
  <c r="F99" i="61"/>
  <c r="H77" i="61"/>
  <c r="H80" i="61" s="1"/>
  <c r="G80" i="61"/>
  <c r="H98" i="60"/>
  <c r="F98" i="60"/>
  <c r="H89" i="60"/>
  <c r="H62" i="60"/>
  <c r="F62" i="60"/>
  <c r="H76" i="60"/>
  <c r="G98" i="60"/>
  <c r="H70" i="60" l="1"/>
  <c r="H79" i="60" s="1"/>
  <c r="G70" i="60" l="1"/>
  <c r="G59" i="61" l="1"/>
  <c r="F59" i="61"/>
  <c r="G90" i="61" l="1"/>
  <c r="H90" i="61"/>
  <c r="F90" i="61"/>
  <c r="G42" i="61"/>
  <c r="H42" i="61"/>
  <c r="F42" i="61"/>
  <c r="H93" i="61" l="1"/>
  <c r="G93" i="61"/>
  <c r="H66" i="61"/>
  <c r="G66" i="61"/>
  <c r="F66" i="61"/>
  <c r="H62" i="61"/>
  <c r="G62" i="61"/>
  <c r="F62" i="61"/>
  <c r="F100" i="61" l="1"/>
  <c r="H100" i="61"/>
  <c r="G100" i="61"/>
  <c r="J100" i="61" l="1"/>
  <c r="F18" i="60"/>
  <c r="F42" i="60" s="1"/>
  <c r="F89" i="60"/>
  <c r="G89" i="60"/>
  <c r="F65" i="60"/>
  <c r="G62" i="60"/>
  <c r="F59" i="60"/>
  <c r="H42" i="60"/>
  <c r="G59" i="60" l="1"/>
  <c r="G42" i="60"/>
  <c r="G79" i="60"/>
  <c r="H99" i="60"/>
  <c r="F79" i="60"/>
  <c r="G99" i="60" l="1"/>
  <c r="F99" i="60"/>
  <c r="J99" i="60" l="1"/>
</calcChain>
</file>

<file path=xl/sharedStrings.xml><?xml version="1.0" encoding="utf-8"?>
<sst xmlns="http://schemas.openxmlformats.org/spreadsheetml/2006/main" count="819" uniqueCount="313">
  <si>
    <t>Наименование мероприятия</t>
  </si>
  <si>
    <t>Форма завершения</t>
  </si>
  <si>
    <t>Ответственные за исполнение</t>
  </si>
  <si>
    <t xml:space="preserve">Срок исполнения </t>
  </si>
  <si>
    <t>1. Охрана атмосферного воздуха</t>
  </si>
  <si>
    <t>Итого</t>
  </si>
  <si>
    <t>2. Охрана водных объектов</t>
  </si>
  <si>
    <t>3. Охрана от воздействия на прибрежные и водные экосистемы</t>
  </si>
  <si>
    <t>4. Охрана земель</t>
  </si>
  <si>
    <t>5. Охрана недр</t>
  </si>
  <si>
    <t>6. Охрана животного и растительного мира</t>
  </si>
  <si>
    <t xml:space="preserve">7. Обращение с отходами </t>
  </si>
  <si>
    <t>8. Радиационная, биологическая и химическая безопасность</t>
  </si>
  <si>
    <t>9. Внедрение систем управления и наилучших безопасных технологий</t>
  </si>
  <si>
    <t>10. Научно-исследовательские, изыскательские и другие разработки</t>
  </si>
  <si>
    <t>ВСЕГО</t>
  </si>
  <si>
    <t>Акт выполненных работ</t>
  </si>
  <si>
    <t>Капитальный ремонт плотины Тихоновка с ложем пруда Абайского района</t>
  </si>
  <si>
    <t>Реконструкция канализационных сетей и канализационных насосных станций КНС-1, КНС-2 в с.Дубовка Абайского района</t>
  </si>
  <si>
    <t>УПРРП</t>
  </si>
  <si>
    <t>Положительное заключение гос. экспертизы</t>
  </si>
  <si>
    <t xml:space="preserve">Разработка рабочего проекта "Санация русла реки Шерубай Нура (вблизи с. Аксу-Аюлы, отд. Кайракты Шетского района)" </t>
  </si>
  <si>
    <t>Реконструкция канализационных сетей в селе Доскей Бухар-Жырауского района Карагандинской области</t>
  </si>
  <si>
    <t>Капитальный ремонт водохранилища Танатбай</t>
  </si>
  <si>
    <t>Рекультивация земель, расположенных на территории бывшего РЛС "Дарьял-У" (Балхаш-9), использовавшегося для хранения ПХД-содержащего оборудования и отходов</t>
  </si>
  <si>
    <t>№
п/п</t>
  </si>
  <si>
    <t>Акт ввода в эксплуатацию</t>
  </si>
  <si>
    <t>Проведение работ по воспроизводству лесов и лесоразведению  путем приобретения специализированной  техники и оборудования (тракторы, лесопосадочнаые машины, сеялки, бороны дисковые и др.)</t>
  </si>
  <si>
    <t xml:space="preserve">Зарыбление резервных рыбохозяйственных водоемов и (или) участков молодью ценных видов рыб </t>
  </si>
  <si>
    <t xml:space="preserve">Паспортизация рыбохозяйственных водоемов и (или) участков </t>
  </si>
  <si>
    <t>Паспорт</t>
  </si>
  <si>
    <t>Выплата субсидий по заявке</t>
  </si>
  <si>
    <t>Постановление акимата Карагандинской области об установлении водоохранных зон и полос и режима их хозяйственного использования</t>
  </si>
  <si>
    <t>Капитальный ремонт плотины Жастлек Бухар-Жырауского района</t>
  </si>
  <si>
    <t>Строительство полигона ТБО в городе Абай Абайского района с предусмотрением сортировочной линий</t>
  </si>
  <si>
    <t>Строительство полигона ТБО в поселке Ботакара Бухар-Жырауского района с предусмотрением сортировочной линий</t>
  </si>
  <si>
    <t>Акимат Абайского района</t>
  </si>
  <si>
    <t>Акимат Бухар-Жырауского района</t>
  </si>
  <si>
    <t>Капитальный ремонт плотины Тогызкудык</t>
  </si>
  <si>
    <t>Строительство полигона ТБО в городе Каркаралинск Каркаралинского района с предусмотрением сортировочной линий</t>
  </si>
  <si>
    <t>Акимат Каркаралинского района</t>
  </si>
  <si>
    <t>Предполагаемые расходы (тыс.тенге)/дополнительные источники (тыс.тенге)</t>
  </si>
  <si>
    <t>приобретение специальной техники и оборудования</t>
  </si>
  <si>
    <t>УЭЖКХ,               Акимат Актогайского района</t>
  </si>
  <si>
    <t>УЭЖКХ,                Акимат Абайского района</t>
  </si>
  <si>
    <t>УЭЖКХ,                  Акимат Бухар Жырауского района</t>
  </si>
  <si>
    <t>КХОЛЖМ</t>
  </si>
  <si>
    <t>КГП "Қарағанды су қоймалары"</t>
  </si>
  <si>
    <t>Экологическое образование и пропаганда</t>
  </si>
  <si>
    <t>Санация реки Токырауын</t>
  </si>
  <si>
    <t>Строительство инфраструктуры Индустриального парка в г. Караганде. 1 пусковой комплекс. Станция очистки хозяйственно-бытовых стоков</t>
  </si>
  <si>
    <t>УЭЖКХ                     Акимат Шетского района</t>
  </si>
  <si>
    <t>Приобретение специальной техники и оборудования</t>
  </si>
  <si>
    <t>УЭЖКХ,                 Акимат г.Балхаш</t>
  </si>
  <si>
    <t>Санация русла реки Большая Букпа с обустройством регулирующих сооружений в городе Караганда</t>
  </si>
  <si>
    <t>Проведение работ по охране лесного фонда от природных пожаров путем приобретения модульных ЛПС, специализированной техники и оборудований (пожарные машины, тракторы, лесопатрульные пожарные комплексы, мотопмы переносные и т.д.)</t>
  </si>
  <si>
    <t>Строительство канализационных сетей и устройство очистных сооружений в селе Актогай</t>
  </si>
  <si>
    <t>Строительство канализационных сетей и установка очистных сооружений в селе Аксу-Аюлы</t>
  </si>
  <si>
    <t>Строительства сетей канализации г.Темиртау, Правый берег</t>
  </si>
  <si>
    <t>УЭЖКХ,                 Акимат г.Темиртау</t>
  </si>
  <si>
    <t>Строительство сетей канализации квартал АБВ и 9А мкрн. в г.Темиртау</t>
  </si>
  <si>
    <t>УЭЖКХ,                 Акимат Абайского района</t>
  </si>
  <si>
    <t>Работы   по  санации и углублению русла реки «Каргала» между селами Карагайлы и Окольное протяженностью до 1 км</t>
  </si>
  <si>
    <t>Акимат Оскаровского района</t>
  </si>
  <si>
    <t xml:space="preserve">Работы   по  санации и углублению русла реки «Сабыр-Кожа» с. Николаевка протяженностью до 3 км
</t>
  </si>
  <si>
    <t>Строительство очистных сооружений в г.Каркаралинск Карагандинской области</t>
  </si>
  <si>
    <t>УЭЖКХ,                 Акимат Каркаралинского района</t>
  </si>
  <si>
    <t>Акимат города Темиртау</t>
  </si>
  <si>
    <t>Ликвидация несанкционированных свалок по улицам Аманжолова, Подгорная г.Темиртау</t>
  </si>
  <si>
    <t>Выращивание посадочного материала</t>
  </si>
  <si>
    <t>Сбор, переработка, хранение семян</t>
  </si>
  <si>
    <t>Реконструкция канализационных внутриквартальных сетей г.Абай</t>
  </si>
  <si>
    <t>Работы по очистке рек Улкен Кундызды и Сабыр Кожа</t>
  </si>
  <si>
    <t>УЭЖКХ, акиматы городов Караганды и Темиртау</t>
  </si>
  <si>
    <t>Реконструкция канализационного коллектора города Балхаш</t>
  </si>
  <si>
    <t>Субсидирование повышения продуктивности и качества продукции аквакультуры (рыбоводства), а также развития племенного рыбоводства и возмещению части расходов, понесенных субъектом агропромышленного комплекса, при инвестиционных вложениях</t>
  </si>
  <si>
    <t>Реализация проекта по благоустройству в рекреационных целях с противопожарными устройствами КГУ "Карагандинское хозяйство по охране лесов и животного мира"</t>
  </si>
  <si>
    <t>УПРРП, акиматы городов и районов</t>
  </si>
  <si>
    <t>УЭЖКХ, акимат города Караганды</t>
  </si>
  <si>
    <t>Газоснабжение (подключение) индивидуальных жилых домов в городах и районах области</t>
  </si>
  <si>
    <t>Разработка рабочего проекта "Санация русла реки Нура от поселка Волховское до Интумакского водохранилища"</t>
  </si>
  <si>
    <t>Источник финансирования</t>
  </si>
  <si>
    <t>ОБ</t>
  </si>
  <si>
    <t>Экологическое воспитание</t>
  </si>
  <si>
    <t>Проведение технических обследований и изыскательских работ на областных водохозяйственных объектах</t>
  </si>
  <si>
    <t>Экспертное заключение, акт выполненных работ</t>
  </si>
  <si>
    <t>2025 год</t>
  </si>
  <si>
    <t>2026 год</t>
  </si>
  <si>
    <t>2027 год</t>
  </si>
  <si>
    <t>Санация русла реки Нура от поселка Волховское до Интумакского водохранилища</t>
  </si>
  <si>
    <t>2025-2027</t>
  </si>
  <si>
    <t>2025-2026</t>
  </si>
  <si>
    <t>«Реконструкция канализационного коллектора по ул. Совхозная (ул. Өркен) в г. Караганда»</t>
  </si>
  <si>
    <t>«Реконструкция канализационного коллектора № 19 в г.Караганда»</t>
  </si>
  <si>
    <t xml:space="preserve"> ПЛАН МЕРОПРИЯТИЙ ПО ОХРАНЕ ОКРУЖАЮЩЕЙ СРЕДЫ НА 2025-2027 ГОДЫ</t>
  </si>
  <si>
    <t>Обоснование</t>
  </si>
  <si>
    <t>Акимат Шетского района</t>
  </si>
  <si>
    <t>Строительство полигона ТБО в поселке Акадыр Шетского района с предусмотрением сортировочной линий</t>
  </si>
  <si>
    <t>Санация русла реки Нура от нового моста в поселке Молодецкий до поселка Волховское</t>
  </si>
  <si>
    <t>Разработка рабочего проекта "Капитальный ремонт плотины в селе Ботакара и дамбы вдоль озера Ботакара"</t>
  </si>
  <si>
    <t>Разработка рабочего проекта "Капитальный ремонт плотины Тимирязевская (Лебяжье)"</t>
  </si>
  <si>
    <t>Разработка рабочего проекта "Капитальный ремонт водохранилища Босага"</t>
  </si>
  <si>
    <t>Капитальный ремонт водохранилища Актумсык</t>
  </si>
  <si>
    <t>Капитальный ремонт водохранилища Мухтар</t>
  </si>
  <si>
    <t>Реконструкция и строительство канализационных коллекторов г. Шахтинск</t>
  </si>
  <si>
    <t>Акт приемки</t>
  </si>
  <si>
    <t>Акимат города Балхаш</t>
  </si>
  <si>
    <t>Озеленение города Балхаш</t>
  </si>
  <si>
    <t>2026-2027</t>
  </si>
  <si>
    <t xml:space="preserve">УЭЖКХ, Акиматы городов и районов </t>
  </si>
  <si>
    <t>Восстановление внутридомовой системы отопления г. Караганда</t>
  </si>
  <si>
    <t>Разработка ПСД по очистке Бухты Бертыс от донных отложений в районе городского пляжа г.Балхаш с защитой берега</t>
  </si>
  <si>
    <t>Очистка Бухты Бертыс от донных отложений в районе городского пляжа г.Балхаш с защитой берега</t>
  </si>
  <si>
    <t>Выявление и снижение загрязняющих веществ в окружающую среду</t>
  </si>
  <si>
    <t>Снижение выбросов, улучшение качества воздуха</t>
  </si>
  <si>
    <t>Улучшение экологической обстановки</t>
  </si>
  <si>
    <t>Улучшение гидрологического режима, безопасное прохождение паводка, поддержание водного объекта в состоянии соответствующим санитарно-эпидемиологическим требованиям.</t>
  </si>
  <si>
    <t>Укрепление прочности конструкций сооружений с дальнейшим использованием воды крестьянскими хозяйствами для нужд сельского хозясйтва</t>
  </si>
  <si>
    <t>Поддержание водного объекта в состоянии, соответствующем санитарно-эпидемиологическим и экологическим требованиям, предотвращение загрязнения, засорения и истощения поверхностных вод.</t>
  </si>
  <si>
    <t>Улучшение гидрологического режима, предотвращения дальнейшего загрязнения, засорения и истощения реки Большая Букпа, поддержания водного объекта в состоянии, соответствующим санитарно -эпидемиологическим требованиям</t>
  </si>
  <si>
    <t>Улучшение гидрологического режима и безопасного прохождения паводка</t>
  </si>
  <si>
    <t>Улучшение гидрологического режима озера Балхаш</t>
  </si>
  <si>
    <t>Улучшение экологической обстановки, предотвращение загрязнения окружающей среды, создание благоприятных условий для проживания</t>
  </si>
  <si>
    <t>Увеличение лесистости области, улучшение облика населенных пунктов, повышение качества воздуха</t>
  </si>
  <si>
    <t>Посадка лесных культур на территории государственного лесного фонда городов Караганда, Шахтинск, Темиртау, также в населенных пунктах Актогай, Егиндибулак), проведение рейдовых мероприятий , а также разработка ПСД по строительству зданий и его реализация</t>
  </si>
  <si>
    <t>Улучшение состояния и количества зеленых насаждений, повышение выживаемости, улучшение социально-экологической обстановки
Увеличение лесистости области, улучшение облика населенных пунктов, повышение качества воздуха</t>
  </si>
  <si>
    <t>Создание самовоспроизводящихся популяций, сохранения ценных, редких и находящихся под угрозой исчезновения видов рыб и (или) получения товарной продукции выпуск рыбопосадочного материала и рыбы в водоемы и (или) участки</t>
  </si>
  <si>
    <t>Определение физических и рыбово-биологических свойств водоема необходимо для использования водоемов в целях ведения рыбного хозяйства. При ведении рыбного хозяйства, пользователь водоема обязан не допускать ухудшения среды обитания животных и пользоваться животным миром способами, безопасными для населения и окружающей среды, не допускающими нарушения целостности естественных сообществ и жестокого обращения с животными. Проводит ежегодный учет численности используемых объектов животного мира и обеспечивает охрану и воспроизводство объектов животного мира, в том числе редких и находящихся под угрозой исчезновения, и не должен допускать снижения их численности.</t>
  </si>
  <si>
    <t>Субсидирование аквакультуры будет способствовать восстановлению и развитию рыбоводства страны, внедрению новых объектов промышленного производства рыбы, совершенствованию условий их выращивания и получению товарной рыбной продукции, что позволит увеличить производство и снабжение рыбной продукцией население страны. Данное обстоятельство приведет к увеличению объемов экспорта рыбной продукции за счет развития рыбоперерабатывающей промышленности, выпуску рыбной продукции с высокой добавленной стоимостью, росту деловой активности, притоку дополнительных средств за счет инвестиций. В целом развитие товарного рыбоводства позволит снизить промысловую нагрузку на рыбные ресурсы естественных водоемов. Кроме того, ожидается, что развитие рыбоводства даст мультипликативный социально-экономический эффект с увеличением объемов валового производства, валовой рыбы и рыбной продукции.</t>
  </si>
  <si>
    <t>Профлиактика, предотвращение, а также своевременная ликвидация лесных пожаров на территории лесного фонда в целях сохранения площади покрытые лесом.</t>
  </si>
  <si>
    <t>Охрана, защита государственного лесного фонда. Увеличение лесистости области, улучшение облика населенных пунктов, повышение качества воздуха</t>
  </si>
  <si>
    <t>Іс-шараның атауы</t>
  </si>
  <si>
    <t>Аяқтау нысаны</t>
  </si>
  <si>
    <t>Орындауға жауаптылар</t>
  </si>
  <si>
    <t>Орындау уақыты</t>
  </si>
  <si>
    <t>Болжамды шығыстар(мың теңге) / қосымша көздер (мың теңге)</t>
  </si>
  <si>
    <t>Қаржыландыру көздері</t>
  </si>
  <si>
    <t>Іс-шарадан күтілетін экологиялық әсер*</t>
  </si>
  <si>
    <t>1. Атмосфералық ауаны қорғау</t>
  </si>
  <si>
    <t>Орындалған жұмыстар актісі</t>
  </si>
  <si>
    <t>ТРТПБ</t>
  </si>
  <si>
    <t>Қоршаған ортаны ластаушы заттарды анықтау және азайту</t>
  </si>
  <si>
    <t>Шығарындыларды азайту, ауа сапасын жақсарту</t>
  </si>
  <si>
    <t xml:space="preserve">Облыстың қалалары мен аудандарындағы жеке тұрғын үйлерді газбен жабдықтау (қосу) </t>
  </si>
  <si>
    <t>ЭТКШБ, Қарағанды, Теміртау қалаларының әкімдіктері</t>
  </si>
  <si>
    <t>ЭТКШБ, Қарағанды қаласының әкімдігі</t>
  </si>
  <si>
    <t>Жиыны</t>
  </si>
  <si>
    <t>2. Су объектілерін қорғау</t>
  </si>
  <si>
    <t>Ақтоғай ауылында кәріз желілерін және тазарту құрылыстарын салу</t>
  </si>
  <si>
    <t>Пайдалануға беру актісі</t>
  </si>
  <si>
    <t>ЭТКШБ, Ақтоғай ауданының әкімдігі</t>
  </si>
  <si>
    <t>Абай ауданы Дубовка ауылындағы кәріз желілерін және кәріз сорғы станцияларын КНС-1, КНС-2 қайта жаңарту</t>
  </si>
  <si>
    <t>ЭТКШБ, Абай ауданының әкімдігі</t>
  </si>
  <si>
    <t>Экологиялық жағдайды жақсарту</t>
  </si>
  <si>
    <t>Қарағанды облысы Бұқар Жырау ауданы Дөскей ауылындағы кәріз желілерін қайта жаңарту</t>
  </si>
  <si>
    <t>ЭТКШБ, Бұқар Жырау ауданының әкімдігі</t>
  </si>
  <si>
    <t>Ақсу-Аюлы ауылында кәріз желілерін салу және тазарту құрылыстарын орнату</t>
  </si>
  <si>
    <t>ЭТКШБ, Шет ауданының әкімдігі</t>
  </si>
  <si>
    <t>Қарағанды қаласында Индустриялық парк инфрақұрылымын салу. 1 іске қосу кешені. Шаруашылық-тұрмыстық ағынды суларды тазарту станциясы</t>
  </si>
  <si>
    <t>Мемлекеттік сараптаманың оң қорытындысы</t>
  </si>
  <si>
    <t>ЭТКШБ, Балқаш қаласының  әкімдігі</t>
  </si>
  <si>
    <t>Балқаш қаласының кәріз коллекторын қайта жаңарту</t>
  </si>
  <si>
    <t>Теміртау қ. кәріз желілерін салу, Оң жағалау</t>
  </si>
  <si>
    <t>ЭТКШБ, Теміртау қаласының  әкімдігі</t>
  </si>
  <si>
    <t xml:space="preserve">Теміртау қаласында АБВ кварталы және 9А ш/а кәріз желілерінің құрылысы. </t>
  </si>
  <si>
    <t>Абай қаласының кварталішілік кәріз желілерін реконструкциялау</t>
  </si>
  <si>
    <t>Гидрологиялық режимді жақсарту, су тасқынының қауіпсіз өтуі, су объектісін тиісті санитарлық-эпидемиологиялық талаптарда ұстау.</t>
  </si>
  <si>
    <t>Абай ауданының Тихоновка бөгетін күрделі жөндеу</t>
  </si>
  <si>
    <t>Шаруа қожалықтарының ауыл шаруашылығының мұқтажы үшін суды одан әрі пайдалана отырып, құрылыстар конструкцияларының беріктігін нығайту</t>
  </si>
  <si>
    <t>Таңатбай су қоймасын күрделі жөндеу</t>
  </si>
  <si>
    <t>Тоғызқұдық бөгетін күрделі жөндеу</t>
  </si>
  <si>
    <t>Арнайы техника мен жабдықтарды сатып алу</t>
  </si>
  <si>
    <t>Қарағанды облысы әкімдігінің су қорғау аймақтары мен белдеулерін және оларды шаруашылықта пайдалану режимін белгілеу туралы қаулысы</t>
  </si>
  <si>
    <t>Су объектісін санитариялық-эпидемиологиялық және экологиялық талаптарға сәйкес жай-күйде ұстау, жер үсті суларының ластануын, қоқыстануын және сарқылуын болдырмау</t>
  </si>
  <si>
    <t>Бұқар жырау ауданы Жастілек бөгетін күрделі жөндеу</t>
  </si>
  <si>
    <t>Гидрологиялық режимді жақсарту, су тасқынының қауіпсіз өтуі, су объектісін санитарлық-эпидемиологиялық талаптарға сәйкес жағдайда ұстау</t>
  </si>
  <si>
    <t>Су объектісін санитарлық-эпидемиологиялық және экологиялық талаптарға сәйкес күйде ұстау, жер үсті суларының ластануын, бітелуін және сарқылуын болдырмау.</t>
  </si>
  <si>
    <t>Гидрологиялық режимді және су тасқынының қауіпсіз өтуін жақсарту</t>
  </si>
  <si>
    <t>Гидрологиялық режимді жақсарту, үлкен Бұқпа өзенінің одан әрі ластануын, қоқыстануын және сарқылуын болдырмау, су объектісін санитариялық-эпидемиологиялық талаптарға сәйкес күйде ұстау</t>
  </si>
  <si>
    <t>Қарағанды қаласында реттеуші құрылыстарды орналастырып, Үлкен Бұқпа өзенінің арнасын санациялау</t>
  </si>
  <si>
    <t>"Шерубай Нұра өзенінің арнасын (Шет ауданының Ақсу-Аюлы ауылының маңында, Қайрақты бөл.) санациялау" жұмыс жобасын әзірлеу</t>
  </si>
  <si>
    <t>Тоқырауын өзенінің санациясы</t>
  </si>
  <si>
    <t>Қарқаралы ауданының әкімі</t>
  </si>
  <si>
    <t>Балқаш қаласының әкімдігі</t>
  </si>
  <si>
    <t>Балқаш көлінің гидрологиялық режимін жақсарту</t>
  </si>
  <si>
    <t>Қарағайлы және Окольное ауылдарының арасындағы ұзындығы 1 км дейінгі "Қарғалы" өзенінің арнасын санациялау және тереңдету жөніндегі жұмыстар</t>
  </si>
  <si>
    <t>Осакаров ауданының әкімдігі</t>
  </si>
  <si>
    <t xml:space="preserve">Ұзындығы 3 км-ге дейінгі Николаевка ауылының "Сабыр-Қожа" өзенінің арнасын санациялау және тереңдету жөніндегі жұмыстар
</t>
  </si>
  <si>
    <t>Үлкен Құндызды және сабыр Қожа өзендерін тазарту жұмыстары</t>
  </si>
  <si>
    <t>4. Жерді қорғау</t>
  </si>
  <si>
    <t>Экологиялық жағдайды жақсарту, қоршаған ортаның ластануын болдырмау, өмір сүру үшін қолайлы жағдай жасау</t>
  </si>
  <si>
    <t>Құрамында ПХД бар жабдықтар мен қалдықтарды сақтау үшін пайдаланылған бұрынғы "Дарьял-У" РЛС (Балқаш-9) аумағында орналасқан жерлерді қалпына келтіру</t>
  </si>
  <si>
    <t>5. Жер қойнауын қорғау</t>
  </si>
  <si>
    <t>Жиына</t>
  </si>
  <si>
    <t>6. Жануарлар мен өсімдіктер әлемін қорғау</t>
  </si>
  <si>
    <t>Облыстың орманды жерлерін көбейту, елді мекендердің сыртқы келбетін жақсарту, ауа сапасын арттыру</t>
  </si>
  <si>
    <t>Отырғызу материалын өсіру</t>
  </si>
  <si>
    <t>Тұқымдарды жинау, өңдеу, сақтау</t>
  </si>
  <si>
    <t>Мамандандырылған техника мен жабдықтарды (тракторлар, ағаш отырғызу машиналары, сепкіштер, дискілі тырмалар және т. б.) сатып алу арқылы ормандарды молықтыру және орман өсіру жөніндегі жұмыстарды жүргізу</t>
  </si>
  <si>
    <t>арнайы техника мен жабдықтарды сатып алу</t>
  </si>
  <si>
    <t>Резервтік балық шаруашылығы су айдындарына және (немесе) учаскелеріне балықтардың бағалы түрлерінің шабақтарын жіберу</t>
  </si>
  <si>
    <t>Өздігінен көбейетін популяцияларды құру, балықтардың бағалы, сирек кездесетін және Құрып кету қаупі төнген түрлерін сақтау және (немесе) тауарлық өнім алу үшін су айдындарына және (немесе) учаскелеріне балық өсіру материалы мен балықты шығару</t>
  </si>
  <si>
    <t>Балық шаруашылығы су айдындарын және (немесе) учаскелерін паспорттау</t>
  </si>
  <si>
    <t>Төлқұжат</t>
  </si>
  <si>
    <t>Су айдынының физикалық және балық-биологиялық қасиеттерін анықтау су айдындарын балық шаруашылығын жүргізу мақсатында пайдалану үшін қажет. Балық шаруашылығын жүргізу кезінде су айдынын пайдаланушы жануарлардың мекендеу ортасының нашарлауына жол бермеуге және жануарлар дүниесін халық пен қоршаған орта үшін қауіпсіз, табиғи қоғамдастықтардың тұтастығын бұзуға және жануарларға қатыгездікпен қарауға жол бермейтін тәсілдермен пайдалануға міндетті. Пайдаланылатын жануарлар дүниесі объектілерінің санын жыл сайын есепке алуды жүргізеді және жануарлар дүниесі объектілерін, оның ішінде сирек кездесетін және Құрып кету қаупі төнген объектілерді қорғауды және өсімін молайтуды қамтамасыз етеді және олардың санын азайтуға жол бермеуге тиіс.</t>
  </si>
  <si>
    <t>Акваөсіру өнімдерінің (балық шаруашылығы) өнімділігі мен сапасын арттыруды, сондай-ақ асыл тұқымды балық шаруашылығын дамытуды субсидиялау</t>
  </si>
  <si>
    <t>Өтінім бойынша субсидиялар төлеу</t>
  </si>
  <si>
    <t>Акваөсіруді субсидиялау еліміздің балық шаруашылығын қалпына келтіруге және дамытуға, жаңа өнеркәсіптік балық өндірісін енгізуге, олардың өсіру жағдайларын жақсартуға және тауарлық балық өнімдерін өндіруге ықпал етеді, бұл халыққа балық өнімдерін өндіру мен жеткізуді арттыруға мүмкіндік береді. Бұл жағдай балық өңдеу өнеркәсібін дамыту, жоғары қосылған құны бар балық өнімдерін өндіру есебінен балық өнімдері экспортының көлемінің ұлғаюына, іскерлік белсенділіктің артуына, инвестициялар арқылы қосымша қаражаттың түсуіне әкеледі. Жалпы, тауарлы балық шаруашылығын дамыту табиғи су қоймаларының балық ресурстарына балық аулау жүктемесін азайтады. Сонымен қатар, балық шаруашылығын дамыту жалпы өнімнің, жалпы балық және балық өнімдерінің ұлғаюымен мультипликативтік әлеуметтік-экономикалық нәтиже береді деп күтілуде.</t>
  </si>
  <si>
    <t>Модульдік ЖПҚ, мамандандырылған техника мен жабдықтар (өрт машиналары, тракторлар, орман патрульдік өрт кешендері, тасымалданатын мотопмалар және т. б.) сатып алу арқылы орман қорын табиғи өрттерден қорғау жөніндегі жұмыстарды жүргізу</t>
  </si>
  <si>
    <t>Орман көмкерген алқаптарды сақтау мақсатында орман қоры аумағында орман өрттерін алдын алу, сондай-ақ уақтылы жою.</t>
  </si>
  <si>
    <t>ОЖӘҚЖҚШ</t>
  </si>
  <si>
    <t>Мемлекеттік орман қорын қорғау, қорғау. Облыстың ормандылығын арттыру, елді мекендердің келбетін жақсарту, ауа сапасын арттыру</t>
  </si>
  <si>
    <t>«Орман және жануарлар әлемін қорғау жөніндегі Қарағанды шаруашылығы» КММ өртке қарсы құрылғыларымен рекреациялық мақсатта абаттандыру жөніндегі жобаны жүзеге асыру</t>
  </si>
  <si>
    <t>7. Қалдықтармен жұмыс істеу</t>
  </si>
  <si>
    <t>Қарқаралы ауданының Қарқаралы қаласында сұрыптау желісі қарастырылған ҚТҚ полигонын салу</t>
  </si>
  <si>
    <t>Экологиялық жағдайды жақсарту, қоршаған ортаның ластануын болдырмау, өмір сүру үшін қолайлы жағдайлар жасау</t>
  </si>
  <si>
    <t>Абай ауданы Абай қаласында сұрыптау желісі қарастырылған ҚТҚ полигонын салу</t>
  </si>
  <si>
    <t>Абай ауданының әкімдігі</t>
  </si>
  <si>
    <t>Бұқар Жырау ауданының Ботақара кентінде сұрыптау желісі қарастырылған ҚТҚ полигонын салу</t>
  </si>
  <si>
    <t>Бұхар Жырау ауданының әкімдігі</t>
  </si>
  <si>
    <t>Теміртау қаласының Подгорная, Аманжолов көшелеріндегі рұқсат етілмеген үйінділерді жою</t>
  </si>
  <si>
    <t>Теміртау қаласының әкімдігі</t>
  </si>
  <si>
    <t>Қала және аудандарда ҚТҚ үшін контейнерлер орнату және коммуналдық қалдықтардың қауіпті құрамдас бөліктерін (электрондық және электр жабдықтары, құрамында сынабы бар қалдықтар, батареялар, аккумуляторлар және өзге де қауіпті компоненттер) жинау, контейнерлік алаңдарды жайластыру</t>
  </si>
  <si>
    <t>ЭТКШБ, қалалар әкімдігі</t>
  </si>
  <si>
    <t>8. Радиациялық, биологиялық және химиялық қауіпсіздік</t>
  </si>
  <si>
    <t>9. Басқару жүйелерін және ең үздік қауіпсіз технологияларды енгізу</t>
  </si>
  <si>
    <t>10. Ғылыми-зерттеу, іздестіру және басқа да әзірлемелер</t>
  </si>
  <si>
    <t>Экологиялық білім беру және насихаттау</t>
  </si>
  <si>
    <t>Қорытынды</t>
  </si>
  <si>
    <t>Барлығы</t>
  </si>
  <si>
    <t xml:space="preserve"> ҚОРШАҒАН ОРТАНЫ ҚОРҒАУ ЖӨНІНДЕГІ 2025-2027 ЖЫЛДАРҒА АРНАЛҒАН ІС-ШАРАЛАР ЖОСПАРЫ</t>
  </si>
  <si>
    <t>2025 жыл</t>
  </si>
  <si>
    <t>2026 жыл</t>
  </si>
  <si>
    <t>2027 жыл</t>
  </si>
  <si>
    <t>2026 -2027</t>
  </si>
  <si>
    <t>Қарағанды қ. үйішілік жылыту жүйесін қалпына келтіру</t>
  </si>
  <si>
    <t>УЭЖКХ,   Акимат города Шахтинск</t>
  </si>
  <si>
    <t>Шахтинск қ. кәріз коллекторларын реконструкциялау және салу</t>
  </si>
  <si>
    <t>ЭТКШБ, Шахтинск қаласының  әкімдігі</t>
  </si>
  <si>
    <t>"Қарағанды қаласындағы Совхозная көшесі (Өркен көшесі) бойынша кәріз коллекторын қайта жаңарту"</t>
  </si>
  <si>
    <t>ЭТКШБ, Қаарағанды қаласының  әкімдігі</t>
  </si>
  <si>
    <t>"Қарағанды қаласындағы № 19 кәріз коллекторын қайта жаңарту"</t>
  </si>
  <si>
    <t>Қарағанды су қоймалары</t>
  </si>
  <si>
    <t>Ақтұмсық су қоймасын күрделі жөндеу</t>
  </si>
  <si>
    <t>Мұхтар су қоймасын күрделі жөндеу</t>
  </si>
  <si>
    <t>"Ботақара ауылындағы бөгетті және Ботақара көлінің бойындағы бөгетті күрделі жөндеу" жұмыс жобасын әзірлеу</t>
  </si>
  <si>
    <t>"Тимирязев (Лебяжье) бөгетін күрделі жөндеу" жұмыс жобасын әзірлеу</t>
  </si>
  <si>
    <t>"Босаға су қоймасын күрделі жөндеу" жұмыс жобасын әзірлеу</t>
  </si>
  <si>
    <t>Облыстық су шаруашылығы объектілерінде техникалық тексерулер мен іздестіру жұмыстарын жүргізу</t>
  </si>
  <si>
    <t>Сараптамалық қорытынды, орындалған жұмыстар актісі</t>
  </si>
  <si>
    <t>Қарағанды облысы Қарқаралы қаласында тазарту құрылыстарын салу</t>
  </si>
  <si>
    <t>ЭТКШБ,Қарқаралы ауданының әкімдігі</t>
  </si>
  <si>
    <t>3.Жағалау және су экожүйелеріне әсер етуден қорғау</t>
  </si>
  <si>
    <t>Молодецкий кентіндегі жаңа көпірден Волховское кентіне дейін Нұра өзенінің арнасын санациялау</t>
  </si>
  <si>
    <t>"Волховское кентінен Ынтымақ су қоймасына дейін Нұра өзенінің арнасын санациялау" жұмыс жобасын әзірлеу</t>
  </si>
  <si>
    <t>Бертіс шығанағын жағалауды қорғаумен Балқаш қаласының қалалық жағажай ауданындағы түбіндегі шөгінділерден тазарту бойынша ЖСҚ әзірлеу</t>
  </si>
  <si>
    <t>Нұра өзенінің арнасын Волховское кентінен Интумак су қоймасына дейін санациялау</t>
  </si>
  <si>
    <t>Қабылдау актісі</t>
  </si>
  <si>
    <t>Бертіс шығанағын жағалауды қорғаумен Балқаш қаласының қалалық жағажай ауданындағы түбіндегі шөгінділерден тазарту</t>
  </si>
  <si>
    <t>Қарағанды, Шахтинск, Теміртау қалаларының мемлекеттік орман қоры аумағында, сондай-ақ Ақтоғай, Егіндібұлақ елді мекендерінде орман дақылдарын отырғызу), рейдтік іс-шаралар жүргізусондай-ақ ғимараттар салу бойынша ЖСҚ әзірлеу және оны іске асыру</t>
  </si>
  <si>
    <t>Балқаш қаласын көгалдандыру</t>
  </si>
  <si>
    <t xml:space="preserve"> Шет ауданы Ағадыр кентінде сұрыптау желілерін қарастырылған ҚТҚ полигонын салу</t>
  </si>
  <si>
    <t>Шет ауданының әкімдігі</t>
  </si>
  <si>
    <t>Қарағанды облысының қалалары мен аудандары үшін шекті жол берілетін шығарындылардың (ШЖШ) жиынтық томын әзірлеу</t>
  </si>
  <si>
    <t>УПРРП,Карагандинская областная территориальная
инспекция лесного хозяйства и животного мира</t>
  </si>
  <si>
    <t>ТРТПБ,Қарағанды облыстық аумақтық
орман шаруашылығы және жануарлар дүниесі инспекциясы</t>
  </si>
  <si>
    <t>Балқаш қаласының аумағында санитарлық-гигиеналық құрылғыны орнату</t>
  </si>
  <si>
    <t>Обустройство и установка санитарно-гигиенических устройств (СГУ) на территорий г.Балхаш</t>
  </si>
  <si>
    <t>Разработка проекта "Установление водоохранной зоны и полосы и режима их хозяйственного использования на озере Шалкаркөл, Семизбұғы Бухар-Жырауского района Карагандинской области"</t>
  </si>
  <si>
    <t>8,5 млн. штук сеянцев</t>
  </si>
  <si>
    <t>10 500 кг</t>
  </si>
  <si>
    <t xml:space="preserve">Приобретение и установка 6 единиц модульных лесных пожарных станций в Каркаралинском ГНПП (4 единицы), ГНПП «Буйратау» (1 единица) и Коргалжынского ГПЗ (1 единица) </t>
  </si>
  <si>
    <t>Разработка сводного тома предельно-допустимых выбросов (ПДВ) для городов и районов Карагандинской области</t>
  </si>
  <si>
    <t>5,5 млн. штук сеянцев на площади 1691,4 га</t>
  </si>
  <si>
    <t>"Қарағанды облысы Бұқар Жырау ауданы Шалқаркөл, Семізбұғы көлінде су қорғау аймағы мен белдеуін және оларды шаруашылық пайдалану режимін белгілеу" жобасын әзірлеу</t>
  </si>
  <si>
    <t>1691,4 га алаңда 5,5 млн. дана көшет</t>
  </si>
  <si>
    <t>8,5 млн. дана к-шет</t>
  </si>
  <si>
    <t>10500 кг</t>
  </si>
  <si>
    <t>Жасыл желектердің жай-күйі мен санын жақсарту, өмір сүруді арттыру, әлеуметтік-экологиялық жағдайды жақсарту, ауа сапасын арттыру</t>
  </si>
  <si>
    <t>Улучшение состояния и количества зеленых насаждений, повышение выживаемости, улучшение социально-экологической обстановки, улучшение облика населенных пунктов, повышение качества воздуха</t>
  </si>
  <si>
    <t>Қарқаралы МҰТП (4 бірлік), "Бұйратау" МҰТП (1 бірлік) және Қорғалжын МӨЗ (1 бірлік)модульдік орман өрт станцияларын сатып алу және орнату</t>
  </si>
  <si>
    <t>Орманмен көмкерілген алқаптарды сақтау мақсатында орман қоры аумағында орман өрттерін алдын алу, сондай-ақ уақытылы жою</t>
  </si>
  <si>
    <t xml:space="preserve">Выполнение мероприятий по предупреждению выбросов загрязняющих веществ от стационарных источников, выполнение мероприятий по предотвращению и локализации загрязнения водных ресурсов, защита земель от истощения, деградации и опустынивания, загрязнения отходами, химическими, биологическими и другими вредными веществами путем приобретения средств измерений, проведение капитального ремонта здания  отдела лабараторно-аналитического контроля </t>
  </si>
  <si>
    <t>«Реконструкция канализационных сетей г. Сарани, 2 очередь</t>
  </si>
  <si>
    <t>УЭЖКХ,   Акимат города Сарань</t>
  </si>
  <si>
    <t>Разработка рабочего проекта "Капитальный ремонт водохранилища Ақтұмсық"</t>
  </si>
  <si>
    <t>Разработка рабочего проекта "Капитальный ремонт водохранилища Мұхтар"</t>
  </si>
  <si>
    <t>Разработка рабочего проекта "Санация реки Нура от нового моста в поселке Молодецкий до поселка Волховское, Бухар жырауского района Карагандинской области"</t>
  </si>
  <si>
    <t>Разработка рабочего проекта «Санация русла реки Сокыр на участке от Мусульманского кладбища (вдоль дороги на аэропорт Сары-Арка) до отвала породы Федоровского разреза в г. Караганда»</t>
  </si>
  <si>
    <t>Өлшеу құралдарын сатып алу жолымен стационарлық және жылжымалы көздерден ластағыш заттардың шығарылуын болғызбау және азайту, су ресурстарының ластануын болғызбау және оқшаулау, жерді сарқылудан, тозудан және шөлейттенуден, қалдықтармен, химиялық, биологиялық және басқа да зиянды заттармен ластанудан қорғау,зертханалық-талдамалық бақылау бөлімінің ғимаратына күрделі жөндеу жүргізу</t>
  </si>
  <si>
    <t>Саран қ. кәріз желілерін қайта жаңарту, 2 кезек</t>
  </si>
  <si>
    <t>ЭТКШБ, Саран қаласының  әкімдігі</t>
  </si>
  <si>
    <t>"Ақтұмсық су қоймасын күрделі жөндеу" жұмыс жобасын әзірлеу</t>
  </si>
  <si>
    <t>"Мұхтар су қоймасын күрделі жөндеу" жұмыс жобасын әзірлеу</t>
  </si>
  <si>
    <t>"Нұра өзенін Молодецкий кентіндегі жаңа көпірден Қарағанды облысы Бұқар жырау ауданы Волховское кентіне дейін санациялау" жұмыс жобасын әзірлеу</t>
  </si>
  <si>
    <t>"Соқыр өзенінің арнасын мұсылман зиратынан (Сары-Арқа әуежайына баратын жол бойында) Қарағанды қаласындағы Федоров разрезі тұқымының үйіндісіне дейінгі учаскеде санациялау" жұмыс жобасын әзірлеу</t>
  </si>
  <si>
    <t>Приобретение оборудования для гидрологических постов  РГП "Казгидромет"</t>
  </si>
  <si>
    <t>"Қазгидромет"РМК үшін гидрологиялық бекеттер үшін жабдық сатып алу</t>
  </si>
  <si>
    <t>УЭЖКХ,Акимат города Караганды</t>
  </si>
  <si>
    <t>2025 - 2026</t>
  </si>
  <si>
    <t>Разработка ПСД по объекту «Строительство полигона ТБО в п.
Осакаровка, с предусмотрением сортировочной линии»</t>
  </si>
  <si>
    <t>Разработка ПСД по объекту«Строительство
полигона ТБО в с.Акбулак, с предусмотрением сортировочной линии»</t>
  </si>
  <si>
    <t>Установка контейнеров для ТБО и сбора опасных составляющих коммунальных отходов (электронное и электрические оборудование, ртутьсодержащие отходы, батарейки, аккумуляторы и прочие опасные компоненты) обустройства контейнерных площадок в городах  и районах</t>
  </si>
  <si>
    <t>"Сұрыптау желісін көздей отырып, Ақбұлақ ауылында қатты тұрмыстық
қалдықтар полигонын салу"объектісі бойынша жобалау-сметалық
құжаттаманы әзірлеу</t>
  </si>
  <si>
    <t>"Сұрыптау желісін көздей отырып, Осакаровка кентінде қатты
тұрмыстық қалдықтар полигонын салу"объектісі бойынша
жобалау-сметалық құжаттаманы әзірлеу</t>
  </si>
  <si>
    <t>Увеличение автоматизированных постов по мониторингу состояния атмосферного воздуха с поэтапным расширинием данных, доступных онлайн для населения</t>
  </si>
  <si>
    <t>Установление водоохранных знаков на водных объектах Карагандинской области</t>
  </si>
  <si>
    <t>Санация русла реки Сокыр на участке от Мусульманского кладбища (вдоль дороги на аэропорт Сары-Арка) до отвала породы Федоровского разреза в г. Караганда</t>
  </si>
  <si>
    <t>Халық үшін онлайн қолжетімді деректерді кезең-кезеңімен кеңейте отырып, атмосфералық ауаның жай-күйін мониторингілеу жөніндегі автоматтандырылған посттарды ұлғайту</t>
  </si>
  <si>
    <t>Қарағанды облысының су объектілерінде су қорғау белгілерін белгілеу</t>
  </si>
  <si>
    <t>Соқыр өзенінің арнасын мұсылман зиратынан (Сары-Арқа әуежайына баратын жол бойында) Қарағанды қаласындағы Федоров разрезі тұқымының үйіндісіне дейінгі учаскеде санациялау</t>
  </si>
  <si>
    <t>Расширение и развитие Карагандинского  лесопитомника и разработка ПСД на создание лесосеменной станции и его реализация</t>
  </si>
  <si>
    <t>Қарағанды орман питомнигін кеңейту және дамыту және орман тұқымы станциясын құруға және оны іске асыруға ЖСҚ әзірлеу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</si>
</sst>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 _₸_-;\-* #,##0.00\ _₸_-;_-* &quot;-&quot;??\ _₸_-;_-@_-"/>
    <numFmt numFmtId="164" formatCode="_-* #,##0\ _₸_-;\-* #,##0\ _₸_-;_-* &quot;-&quot;??\ _₸_-;_-@_-"/>
    <numFmt numFmtId="165" formatCode="#,##0_ ;\-#,##0\ "/>
    <numFmt numFmtId="166" formatCode="000000"/>
    <numFmt numFmtId="167" formatCode="_-* #,##0.0\ _₸_-;\-* #,##0.0\ _₸_-;_-* &quot;-&quot;??\ _₸_-;_-@_-"/>
  </numFmts>
  <fonts count="12" x14ac:knownFonts="1">
    <font>
      <sz val="11"/>
      <color theme="1"/>
      <name val="Calibri"/>
      <family val="2"/>
      <charset val="1"/>
      <scheme val="minor"/>
    </font>
    <font>
      <sz val="11"/>
      <color theme="1"/>
      <name val="Calibri"/>
      <family val="2"/>
      <charset val="1"/>
      <scheme val="minor"/>
    </font>
    <font>
      <b/>
      <sz val="14"/>
      <name val="Times New Roman"/>
      <family val="1"/>
      <charset val="204"/>
    </font>
    <font>
      <sz val="14"/>
      <name val="Times New Roman"/>
      <family val="1"/>
      <charset val="204"/>
    </font>
    <font>
      <sz val="14"/>
      <color rgb="FFFF0000"/>
      <name val="Times New Roman"/>
      <family val="1"/>
      <charset val="204"/>
    </font>
    <font>
      <b/>
      <sz val="16"/>
      <name val="Times New Roman"/>
      <family val="1"/>
      <charset val="204"/>
    </font>
    <font>
      <b/>
      <sz val="12"/>
      <name val="Times New Roman"/>
      <family val="1"/>
      <charset val="204"/>
    </font>
    <font>
      <b/>
      <sz val="20"/>
      <name val="Times New Roman"/>
      <family val="1"/>
      <charset val="204"/>
    </font>
    <font>
      <sz val="13"/>
      <name val="Times New Roman"/>
      <family val="1"/>
      <charset val="204"/>
    </font>
    <font>
      <sz val="10"/>
      <name val="Times New Roman"/>
      <family val="1"/>
      <charset val="204"/>
    </font>
    <font>
      <sz val="14"/>
      <color theme="1"/>
      <name val="Times New Roman"/>
      <family val="1"/>
      <charset val="204"/>
    </font>
    <font>
      <b/>
      <sz val="18"/>
      <name val="Times New Roman"/>
      <family val="1"/>
      <charset val="204"/>
    </font>
  </fonts>
  <fills count="3">
    <fill>
      <patternFill patternType="none"/>
    </fill>
    <fill>
      <patternFill patternType="gray125"/>
    </fill>
    <fill>
      <patternFill patternType="solid">
        <fgColor theme="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s>
  <cellStyleXfs count="2">
    <xf numFmtId="0" fontId="0" fillId="0" borderId="0"/>
    <xf numFmtId="43" fontId="1" fillId="0" borderId="0" applyFont="0" applyFill="0" applyBorder="0" applyAlignment="0" applyProtection="0"/>
  </cellStyleXfs>
  <cellXfs count="104">
    <xf numFmtId="0" fontId="0" fillId="0" borderId="0" xfId="0"/>
    <xf numFmtId="0" fontId="2" fillId="2" borderId="0" xfId="0" applyFont="1" applyFill="1" applyAlignment="1">
      <alignment vertical="center"/>
    </xf>
    <xf numFmtId="0" fontId="3" fillId="2" borderId="0" xfId="0" applyFont="1" applyFill="1" applyAlignment="1">
      <alignment vertical="center"/>
    </xf>
    <xf numFmtId="0" fontId="2" fillId="2" borderId="0" xfId="0" applyFont="1" applyFill="1" applyAlignment="1">
      <alignment horizontal="left" vertical="center"/>
    </xf>
    <xf numFmtId="164" fontId="2" fillId="2" borderId="0" xfId="1" applyNumberFormat="1" applyFont="1" applyFill="1" applyBorder="1" applyAlignment="1">
      <alignment horizontal="center" vertical="center"/>
    </xf>
    <xf numFmtId="0" fontId="3" fillId="2" borderId="1" xfId="0" applyFont="1" applyFill="1" applyBorder="1" applyAlignment="1">
      <alignment horizontal="left" vertical="center" wrapText="1"/>
    </xf>
    <xf numFmtId="0" fontId="3" fillId="2" borderId="1" xfId="0" applyFont="1" applyFill="1" applyBorder="1" applyAlignment="1">
      <alignment horizontal="center" vertical="center" wrapText="1"/>
    </xf>
    <xf numFmtId="164" fontId="3" fillId="2" borderId="1" xfId="1" applyNumberFormat="1" applyFont="1" applyFill="1" applyBorder="1" applyAlignment="1">
      <alignment horizontal="center" vertical="center" wrapText="1"/>
    </xf>
    <xf numFmtId="1" fontId="3" fillId="2" borderId="1" xfId="1" applyNumberFormat="1" applyFont="1" applyFill="1" applyBorder="1" applyAlignment="1">
      <alignment horizontal="justify" vertical="center" wrapText="1"/>
    </xf>
    <xf numFmtId="166" fontId="3"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xf>
    <xf numFmtId="3" fontId="3" fillId="2" borderId="1" xfId="1" applyNumberFormat="1" applyFont="1" applyFill="1" applyBorder="1" applyAlignment="1">
      <alignment horizontal="center" vertical="center" wrapText="1"/>
    </xf>
    <xf numFmtId="164" fontId="3" fillId="2" borderId="0" xfId="1" applyNumberFormat="1" applyFont="1" applyFill="1" applyAlignment="1">
      <alignment vertical="center"/>
    </xf>
    <xf numFmtId="43" fontId="3" fillId="2" borderId="0" xfId="1" applyFont="1" applyFill="1" applyAlignment="1">
      <alignment vertical="center"/>
    </xf>
    <xf numFmtId="0" fontId="3" fillId="2" borderId="1" xfId="0" applyFont="1" applyFill="1" applyBorder="1" applyAlignment="1">
      <alignment vertical="center"/>
    </xf>
    <xf numFmtId="0" fontId="3" fillId="2" borderId="0" xfId="0" applyFont="1" applyFill="1" applyAlignment="1">
      <alignment horizontal="left" vertical="center"/>
    </xf>
    <xf numFmtId="0" fontId="3" fillId="2" borderId="0" xfId="0" applyFont="1" applyFill="1" applyAlignment="1">
      <alignment horizontal="center" vertical="center"/>
    </xf>
    <xf numFmtId="164" fontId="3" fillId="2" borderId="0" xfId="1" applyNumberFormat="1" applyFont="1" applyFill="1" applyAlignment="1">
      <alignment horizontal="center" vertical="center"/>
    </xf>
    <xf numFmtId="1" fontId="2" fillId="2" borderId="0" xfId="0" applyNumberFormat="1" applyFont="1" applyFill="1" applyAlignment="1">
      <alignment horizontal="left" vertical="center"/>
    </xf>
    <xf numFmtId="1" fontId="3" fillId="2" borderId="1" xfId="0" applyNumberFormat="1" applyFont="1" applyFill="1" applyBorder="1" applyAlignment="1">
      <alignment horizontal="left" vertical="center" wrapText="1"/>
    </xf>
    <xf numFmtId="1" fontId="3" fillId="2" borderId="1" xfId="1" applyNumberFormat="1" applyFont="1" applyFill="1" applyBorder="1" applyAlignment="1">
      <alignment horizontal="left" vertical="center" wrapText="1"/>
    </xf>
    <xf numFmtId="1" fontId="3" fillId="2" borderId="0" xfId="1" applyNumberFormat="1" applyFont="1" applyFill="1" applyAlignment="1">
      <alignment horizontal="left" vertical="center"/>
    </xf>
    <xf numFmtId="3" fontId="2" fillId="2" borderId="1" xfId="1" applyNumberFormat="1" applyFont="1" applyFill="1" applyBorder="1" applyAlignment="1">
      <alignment horizontal="left" vertical="center" wrapText="1"/>
    </xf>
    <xf numFmtId="3" fontId="2" fillId="2" borderId="0" xfId="0" applyNumberFormat="1" applyFont="1" applyFill="1" applyAlignment="1">
      <alignment horizontal="center" vertical="center"/>
    </xf>
    <xf numFmtId="3" fontId="3" fillId="2" borderId="0" xfId="1" applyNumberFormat="1" applyFont="1" applyFill="1" applyAlignment="1">
      <alignment horizontal="center" vertical="center"/>
    </xf>
    <xf numFmtId="3" fontId="2" fillId="2" borderId="0" xfId="1" applyNumberFormat="1" applyFont="1" applyFill="1" applyBorder="1" applyAlignment="1">
      <alignment horizontal="center" vertical="center"/>
    </xf>
    <xf numFmtId="3" fontId="3" fillId="2" borderId="1" xfId="1" applyNumberFormat="1" applyFont="1" applyFill="1" applyBorder="1" applyAlignment="1">
      <alignment horizontal="center" vertical="center"/>
    </xf>
    <xf numFmtId="3" fontId="4" fillId="2" borderId="1" xfId="1" applyNumberFormat="1" applyFont="1" applyFill="1" applyBorder="1" applyAlignment="1">
      <alignment horizontal="center" vertical="center" wrapText="1"/>
    </xf>
    <xf numFmtId="3" fontId="3" fillId="2" borderId="1" xfId="0" applyNumberFormat="1" applyFont="1" applyFill="1" applyBorder="1" applyAlignment="1">
      <alignment horizontal="center" vertical="center" wrapText="1"/>
    </xf>
    <xf numFmtId="3" fontId="3" fillId="2" borderId="0" xfId="0" applyNumberFormat="1" applyFont="1" applyFill="1" applyAlignment="1">
      <alignment vertical="center"/>
    </xf>
    <xf numFmtId="1" fontId="2" fillId="2" borderId="1" xfId="1" applyNumberFormat="1" applyFont="1" applyFill="1" applyBorder="1" applyAlignment="1">
      <alignment horizontal="left" vertical="center" wrapText="1"/>
    </xf>
    <xf numFmtId="0" fontId="3" fillId="2" borderId="1" xfId="0" applyFont="1" applyFill="1" applyBorder="1" applyAlignment="1">
      <alignment horizontal="right" wrapText="1"/>
    </xf>
    <xf numFmtId="0" fontId="6" fillId="2" borderId="0" xfId="0" applyFont="1" applyFill="1" applyAlignment="1">
      <alignment vertical="center"/>
    </xf>
    <xf numFmtId="0" fontId="0" fillId="2" borderId="0" xfId="0" applyFill="1" applyAlignment="1">
      <alignment vertical="center"/>
    </xf>
    <xf numFmtId="0" fontId="6" fillId="2" borderId="0" xfId="0" applyFont="1" applyFill="1" applyAlignment="1">
      <alignment horizontal="center" vertical="center"/>
    </xf>
    <xf numFmtId="0" fontId="3" fillId="2" borderId="4" xfId="0" applyFont="1" applyFill="1" applyBorder="1" applyAlignment="1">
      <alignment horizontal="center" vertical="center" wrapText="1"/>
    </xf>
    <xf numFmtId="0" fontId="10" fillId="2" borderId="0" xfId="0" applyFont="1" applyFill="1" applyAlignment="1">
      <alignment vertical="center"/>
    </xf>
    <xf numFmtId="164" fontId="3" fillId="2" borderId="1" xfId="1" applyNumberFormat="1" applyFont="1" applyFill="1" applyBorder="1" applyAlignment="1">
      <alignment horizontal="justify" vertical="center" wrapText="1"/>
    </xf>
    <xf numFmtId="164" fontId="3" fillId="2" borderId="1" xfId="1" applyNumberFormat="1" applyFont="1" applyFill="1" applyBorder="1" applyAlignment="1">
      <alignment horizontal="center" vertical="center"/>
    </xf>
    <xf numFmtId="164" fontId="2" fillId="2" borderId="1" xfId="1" applyNumberFormat="1" applyFont="1" applyFill="1" applyBorder="1" applyAlignment="1">
      <alignment horizontal="justify" vertical="center" wrapText="1"/>
    </xf>
    <xf numFmtId="165" fontId="3" fillId="2" borderId="1" xfId="1" applyNumberFormat="1" applyFont="1" applyFill="1" applyBorder="1" applyAlignment="1">
      <alignment horizontal="center" vertical="center" wrapText="1"/>
    </xf>
    <xf numFmtId="0" fontId="3" fillId="2" borderId="1" xfId="0" applyFont="1" applyFill="1" applyBorder="1" applyAlignment="1">
      <alignment vertical="center" wrapText="1"/>
    </xf>
    <xf numFmtId="167" fontId="3" fillId="2" borderId="1" xfId="0" applyNumberFormat="1" applyFont="1" applyFill="1" applyBorder="1" applyAlignment="1">
      <alignment horizontal="center" vertical="center" wrapText="1"/>
    </xf>
    <xf numFmtId="0" fontId="3" fillId="2" borderId="5" xfId="0" applyFont="1" applyFill="1" applyBorder="1" applyAlignment="1">
      <alignment horizontal="center" vertical="center" wrapText="1"/>
    </xf>
    <xf numFmtId="164" fontId="3" fillId="2" borderId="5" xfId="1" applyNumberFormat="1" applyFont="1" applyFill="1" applyBorder="1" applyAlignment="1">
      <alignment horizontal="justify" vertical="center" wrapText="1"/>
    </xf>
    <xf numFmtId="164" fontId="3" fillId="2" borderId="5" xfId="1" applyNumberFormat="1" applyFont="1" applyFill="1" applyBorder="1" applyAlignment="1">
      <alignment horizontal="center" vertical="center" wrapText="1"/>
    </xf>
    <xf numFmtId="0" fontId="2" fillId="2" borderId="8" xfId="0" applyFont="1" applyFill="1" applyBorder="1" applyAlignment="1">
      <alignment horizontal="center" vertical="center" wrapText="1"/>
    </xf>
    <xf numFmtId="164" fontId="2" fillId="2" borderId="8" xfId="1" applyNumberFormat="1" applyFont="1" applyFill="1" applyBorder="1" applyAlignment="1">
      <alignment horizontal="justify" vertical="center" wrapText="1"/>
    </xf>
    <xf numFmtId="164" fontId="2" fillId="2" borderId="8" xfId="1" applyNumberFormat="1"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10" xfId="0" applyFont="1" applyFill="1" applyBorder="1" applyAlignment="1">
      <alignment vertical="center"/>
    </xf>
    <xf numFmtId="0" fontId="3" fillId="2" borderId="10" xfId="0" applyFont="1" applyFill="1" applyBorder="1" applyAlignment="1">
      <alignment horizontal="center" vertical="center"/>
    </xf>
    <xf numFmtId="164" fontId="2" fillId="2" borderId="10" xfId="1" applyNumberFormat="1" applyFont="1" applyFill="1" applyBorder="1" applyAlignment="1">
      <alignment horizontal="justify" vertical="center" wrapText="1"/>
    </xf>
    <xf numFmtId="0" fontId="8" fillId="2" borderId="0" xfId="0" applyFont="1" applyFill="1" applyAlignment="1">
      <alignment vertical="center"/>
    </xf>
    <xf numFmtId="164" fontId="8" fillId="2" borderId="0" xfId="0" applyNumberFormat="1" applyFont="1" applyFill="1" applyAlignment="1">
      <alignment horizontal="center" vertical="center"/>
    </xf>
    <xf numFmtId="164" fontId="8" fillId="2" borderId="0" xfId="1" applyNumberFormat="1" applyFont="1" applyFill="1" applyAlignment="1">
      <alignment horizontal="center" vertical="center"/>
    </xf>
    <xf numFmtId="164" fontId="8" fillId="2" borderId="0" xfId="1" applyNumberFormat="1" applyFont="1" applyFill="1" applyAlignment="1">
      <alignment vertical="center"/>
    </xf>
    <xf numFmtId="0" fontId="8" fillId="2" borderId="0" xfId="0" applyFont="1" applyFill="1" applyAlignment="1">
      <alignment horizontal="center" vertical="center"/>
    </xf>
    <xf numFmtId="0" fontId="9" fillId="2" borderId="0" xfId="0" applyFont="1" applyFill="1" applyAlignment="1">
      <alignment horizontal="center" vertical="center"/>
    </xf>
    <xf numFmtId="0" fontId="0" fillId="2" borderId="0" xfId="0" applyFill="1" applyAlignment="1">
      <alignment horizontal="center" vertical="center"/>
    </xf>
    <xf numFmtId="0" fontId="10" fillId="2" borderId="1" xfId="0" applyFont="1" applyFill="1" applyBorder="1" applyAlignment="1">
      <alignment vertical="center" wrapText="1"/>
    </xf>
    <xf numFmtId="164" fontId="2" fillId="2" borderId="10" xfId="0" applyNumberFormat="1" applyFont="1" applyFill="1" applyBorder="1" applyAlignment="1">
      <alignment horizontal="center" vertical="center"/>
    </xf>
    <xf numFmtId="164" fontId="0" fillId="2" borderId="0" xfId="0" applyNumberFormat="1" applyFill="1" applyAlignment="1">
      <alignment vertical="center"/>
    </xf>
    <xf numFmtId="164" fontId="0" fillId="2" borderId="0" xfId="0" applyNumberFormat="1" applyFill="1" applyAlignment="1">
      <alignment horizontal="center" vertical="center"/>
    </xf>
    <xf numFmtId="164" fontId="2" fillId="2" borderId="1" xfId="1" applyNumberFormat="1" applyFont="1" applyFill="1" applyBorder="1" applyAlignment="1">
      <alignment horizontal="center" wrapText="1"/>
    </xf>
    <xf numFmtId="1" fontId="3" fillId="2" borderId="0" xfId="1" applyNumberFormat="1" applyFont="1" applyFill="1" applyBorder="1" applyAlignment="1">
      <alignment horizontal="justify" vertical="center" wrapText="1"/>
    </xf>
    <xf numFmtId="0" fontId="2" fillId="2" borderId="1" xfId="0" applyFont="1" applyFill="1" applyBorder="1" applyAlignment="1">
      <alignment horizontal="center" vertical="center" wrapText="1"/>
    </xf>
    <xf numFmtId="3" fontId="2" fillId="2" borderId="1" xfId="1" applyNumberFormat="1" applyFont="1" applyFill="1" applyBorder="1" applyAlignment="1">
      <alignment horizontal="center" vertical="center" wrapText="1"/>
    </xf>
    <xf numFmtId="164" fontId="2" fillId="2" borderId="1" xfId="1" applyNumberFormat="1" applyFont="1" applyFill="1" applyBorder="1" applyAlignment="1">
      <alignment horizontal="center" vertical="center" wrapText="1"/>
    </xf>
    <xf numFmtId="0" fontId="2" fillId="2" borderId="1" xfId="0" applyFont="1" applyFill="1" applyBorder="1" applyAlignment="1">
      <alignment horizontal="justify" vertical="center" wrapText="1"/>
    </xf>
    <xf numFmtId="0" fontId="3" fillId="2" borderId="1" xfId="0" applyFont="1" applyFill="1" applyBorder="1" applyAlignment="1">
      <alignment horizontal="justify" vertical="center" wrapText="1"/>
    </xf>
    <xf numFmtId="0" fontId="10" fillId="2" borderId="0" xfId="0" applyFont="1" applyFill="1"/>
    <xf numFmtId="0" fontId="10" fillId="2" borderId="0" xfId="0" applyFont="1" applyFill="1" applyAlignment="1">
      <alignment wrapText="1"/>
    </xf>
    <xf numFmtId="0" fontId="10" fillId="2" borderId="1" xfId="0" applyFont="1" applyFill="1" applyBorder="1" applyAlignment="1">
      <alignment vertical="center"/>
    </xf>
    <xf numFmtId="1" fontId="11" fillId="2" borderId="0" xfId="1" applyNumberFormat="1" applyFont="1" applyFill="1" applyAlignment="1">
      <alignment horizontal="left" vertical="center"/>
    </xf>
    <xf numFmtId="3" fontId="2" fillId="2" borderId="1" xfId="1" applyNumberFormat="1" applyFont="1" applyFill="1" applyBorder="1" applyAlignment="1">
      <alignment horizontal="center" vertical="center" wrapText="1"/>
    </xf>
    <xf numFmtId="164" fontId="2" fillId="2" borderId="1" xfId="1" applyNumberFormat="1" applyFont="1" applyFill="1" applyBorder="1" applyAlignment="1">
      <alignment horizontal="center" vertical="center" wrapText="1"/>
    </xf>
    <xf numFmtId="0" fontId="10" fillId="2" borderId="0" xfId="0" applyFont="1" applyFill="1" applyAlignment="1">
      <alignment vertical="center" wrapText="1"/>
    </xf>
    <xf numFmtId="0" fontId="2" fillId="2" borderId="0" xfId="0" applyFont="1" applyFill="1" applyAlignment="1">
      <alignment horizontal="center" vertical="center"/>
    </xf>
    <xf numFmtId="0" fontId="2" fillId="2" borderId="1" xfId="0" applyFont="1" applyFill="1" applyBorder="1" applyAlignment="1">
      <alignment horizontal="center" vertical="center" wrapText="1"/>
    </xf>
    <xf numFmtId="3" fontId="2" fillId="2" borderId="1" xfId="1" applyNumberFormat="1" applyFont="1" applyFill="1" applyBorder="1" applyAlignment="1">
      <alignment horizontal="center" vertical="center" wrapText="1"/>
    </xf>
    <xf numFmtId="164" fontId="2" fillId="2" borderId="1" xfId="1" applyNumberFormat="1" applyFont="1" applyFill="1" applyBorder="1" applyAlignment="1">
      <alignment horizontal="center" vertical="center" wrapText="1"/>
    </xf>
    <xf numFmtId="1" fontId="2" fillId="2" borderId="1" xfId="1" applyNumberFormat="1" applyFont="1" applyFill="1" applyBorder="1" applyAlignment="1">
      <alignment horizontal="center" vertical="center" wrapText="1"/>
    </xf>
    <xf numFmtId="0" fontId="2" fillId="2" borderId="1" xfId="0" applyFont="1" applyFill="1" applyBorder="1" applyAlignment="1">
      <alignment horizontal="justify" vertical="center" wrapText="1"/>
    </xf>
    <xf numFmtId="0" fontId="2" fillId="2" borderId="1" xfId="0" applyFont="1" applyFill="1" applyBorder="1" applyAlignment="1">
      <alignment horizontal="left" vertical="center" wrapText="1"/>
    </xf>
    <xf numFmtId="0" fontId="2" fillId="2" borderId="1" xfId="0" applyFont="1" applyFill="1" applyBorder="1" applyAlignment="1">
      <alignment vertical="center" wrapText="1"/>
    </xf>
    <xf numFmtId="0" fontId="3" fillId="2" borderId="1" xfId="0" applyFont="1" applyFill="1" applyBorder="1" applyAlignment="1">
      <alignment horizontal="justify" vertical="center" wrapText="1"/>
    </xf>
    <xf numFmtId="164" fontId="2" fillId="2" borderId="1" xfId="1" applyNumberFormat="1" applyFont="1" applyFill="1" applyBorder="1" applyAlignment="1">
      <alignment horizontal="left" vertical="center" wrapText="1"/>
    </xf>
    <xf numFmtId="0" fontId="2" fillId="2" borderId="1" xfId="0" applyFont="1" applyFill="1" applyBorder="1" applyAlignment="1">
      <alignment horizontal="left" vertical="center"/>
    </xf>
    <xf numFmtId="0" fontId="5" fillId="2" borderId="4" xfId="0" applyFont="1" applyFill="1" applyBorder="1" applyAlignment="1">
      <alignment horizontal="left" vertical="center" wrapText="1"/>
    </xf>
    <xf numFmtId="0" fontId="5" fillId="2" borderId="1" xfId="0" applyFont="1" applyFill="1" applyBorder="1" applyAlignment="1">
      <alignment horizontal="left" vertical="center" wrapText="1"/>
    </xf>
    <xf numFmtId="164" fontId="2" fillId="2" borderId="6" xfId="1" applyNumberFormat="1" applyFont="1" applyFill="1" applyBorder="1" applyAlignment="1">
      <alignment horizontal="left" vertical="center" wrapText="1"/>
    </xf>
    <xf numFmtId="164" fontId="2" fillId="2" borderId="7" xfId="1" applyNumberFormat="1" applyFont="1" applyFill="1" applyBorder="1" applyAlignment="1">
      <alignment horizontal="left" vertical="center" wrapText="1"/>
    </xf>
    <xf numFmtId="0" fontId="2" fillId="2" borderId="9" xfId="0" applyFont="1" applyFill="1" applyBorder="1" applyAlignment="1">
      <alignment horizontal="left" vertical="center"/>
    </xf>
    <xf numFmtId="0" fontId="2" fillId="2" borderId="10" xfId="0" applyFont="1" applyFill="1" applyBorder="1" applyAlignment="1">
      <alignment horizontal="left" vertical="center"/>
    </xf>
    <xf numFmtId="0" fontId="5" fillId="2" borderId="4" xfId="0" applyFont="1" applyFill="1" applyBorder="1" applyAlignment="1">
      <alignment vertical="center" wrapText="1"/>
    </xf>
    <xf numFmtId="0" fontId="5" fillId="2" borderId="1" xfId="0" applyFont="1" applyFill="1" applyBorder="1" applyAlignment="1">
      <alignment vertical="center" wrapText="1"/>
    </xf>
    <xf numFmtId="0" fontId="2" fillId="2" borderId="4" xfId="0" applyFont="1" applyFill="1" applyBorder="1" applyAlignment="1">
      <alignment horizontal="justify" vertical="center" wrapText="1"/>
    </xf>
    <xf numFmtId="0" fontId="3" fillId="2" borderId="4" xfId="0" applyFont="1" applyFill="1" applyBorder="1" applyAlignment="1">
      <alignment horizontal="justify" vertical="center" wrapText="1"/>
    </xf>
    <xf numFmtId="0" fontId="7" fillId="2" borderId="0" xfId="0" applyFont="1" applyFill="1" applyAlignment="1">
      <alignment horizontal="center" vertical="center"/>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164" fontId="2" fillId="2" borderId="3" xfId="1" applyNumberFormat="1" applyFont="1" applyFill="1" applyBorder="1" applyAlignment="1">
      <alignment horizontal="center" vertical="center" wrapText="1"/>
    </xf>
  </cellXfs>
  <cellStyles count="2">
    <cellStyle name="Обычный" xfId="0" builtinId="0"/>
    <cellStyle name="Финансовый" xfId="1" builtinId="3"/>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7ECF5-6C45-4923-93E9-FA030E5B6BC8}">
  <sheetPr>
    <pageSetUpPr fitToPage="1"/>
  </sheetPr>
  <dimension ref="A1:P100"/>
  <sheetViews>
    <sheetView tabSelected="1" view="pageBreakPreview" topLeftCell="A98" zoomScale="70" zoomScaleNormal="55" zoomScaleSheetLayoutView="70" workbookViewId="0">
      <selection activeCell="G54" sqref="G54"/>
    </sheetView>
  </sheetViews>
  <sheetFormatPr defaultColWidth="9.140625" defaultRowHeight="18.75" x14ac:dyDescent="0.25"/>
  <cols>
    <col min="1" max="1" width="5.140625" style="2" bestFit="1" customWidth="1"/>
    <col min="2" max="2" width="87.42578125" style="15" customWidth="1"/>
    <col min="3" max="3" width="24.28515625" style="2" customWidth="1"/>
    <col min="4" max="4" width="22.140625" style="16" customWidth="1"/>
    <col min="5" max="5" width="20.5703125" style="16" customWidth="1"/>
    <col min="6" max="8" width="18.7109375" style="24" customWidth="1"/>
    <col min="9" max="9" width="15.28515625" style="17" customWidth="1"/>
    <col min="10" max="10" width="50.7109375" style="21" customWidth="1"/>
    <col min="11" max="11" width="27.140625" style="2" bestFit="1" customWidth="1"/>
    <col min="12" max="12" width="17.140625" style="2" customWidth="1"/>
    <col min="13" max="13" width="11.7109375" style="2" bestFit="1" customWidth="1"/>
    <col min="14" max="16384" width="9.140625" style="2"/>
  </cols>
  <sheetData>
    <row r="1" spans="1:16" ht="22.5" x14ac:dyDescent="0.25">
      <c r="J1" s="74"/>
    </row>
    <row r="2" spans="1:16" x14ac:dyDescent="0.25">
      <c r="A2" s="1"/>
      <c r="B2" s="78" t="s">
        <v>94</v>
      </c>
      <c r="C2" s="78"/>
      <c r="D2" s="78"/>
      <c r="E2" s="78"/>
      <c r="F2" s="78"/>
      <c r="G2" s="78"/>
      <c r="H2" s="78"/>
      <c r="I2" s="78"/>
      <c r="J2" s="78"/>
    </row>
    <row r="3" spans="1:16" x14ac:dyDescent="0.25">
      <c r="A3" s="1"/>
      <c r="B3" s="3"/>
      <c r="C3" s="1"/>
      <c r="D3" s="1"/>
      <c r="E3" s="1"/>
      <c r="F3" s="23"/>
      <c r="G3" s="25"/>
      <c r="H3" s="25"/>
      <c r="I3" s="4"/>
      <c r="J3" s="18"/>
    </row>
    <row r="4" spans="1:16" ht="54.75" customHeight="1" x14ac:dyDescent="0.25">
      <c r="A4" s="79" t="s">
        <v>25</v>
      </c>
      <c r="B4" s="79" t="s">
        <v>0</v>
      </c>
      <c r="C4" s="79" t="s">
        <v>1</v>
      </c>
      <c r="D4" s="79" t="s">
        <v>2</v>
      </c>
      <c r="E4" s="79" t="s">
        <v>3</v>
      </c>
      <c r="F4" s="80" t="s">
        <v>41</v>
      </c>
      <c r="G4" s="80"/>
      <c r="H4" s="80"/>
      <c r="I4" s="81" t="s">
        <v>81</v>
      </c>
      <c r="J4" s="82" t="s">
        <v>95</v>
      </c>
    </row>
    <row r="5" spans="1:16" x14ac:dyDescent="0.25">
      <c r="A5" s="79"/>
      <c r="B5" s="79"/>
      <c r="C5" s="79"/>
      <c r="D5" s="79"/>
      <c r="E5" s="79"/>
      <c r="F5" s="67" t="s">
        <v>86</v>
      </c>
      <c r="G5" s="67" t="s">
        <v>87</v>
      </c>
      <c r="H5" s="67" t="s">
        <v>88</v>
      </c>
      <c r="I5" s="81"/>
      <c r="J5" s="82"/>
    </row>
    <row r="6" spans="1:16" x14ac:dyDescent="0.25">
      <c r="A6" s="84" t="s">
        <v>4</v>
      </c>
      <c r="B6" s="84"/>
      <c r="C6" s="84"/>
      <c r="D6" s="84"/>
      <c r="E6" s="84"/>
      <c r="F6" s="84"/>
      <c r="G6" s="84"/>
      <c r="H6" s="84"/>
      <c r="I6" s="84"/>
      <c r="J6" s="84"/>
    </row>
    <row r="7" spans="1:16" ht="150" x14ac:dyDescent="0.3">
      <c r="A7" s="31">
        <v>1</v>
      </c>
      <c r="B7" s="5" t="s">
        <v>282</v>
      </c>
      <c r="C7" s="6" t="s">
        <v>105</v>
      </c>
      <c r="D7" s="6" t="s">
        <v>19</v>
      </c>
      <c r="E7" s="6" t="s">
        <v>91</v>
      </c>
      <c r="F7" s="11">
        <v>5800</v>
      </c>
      <c r="G7" s="11">
        <v>87368.6</v>
      </c>
      <c r="H7" s="11"/>
      <c r="I7" s="7" t="s">
        <v>82</v>
      </c>
      <c r="J7" s="7" t="s">
        <v>113</v>
      </c>
      <c r="K7" s="29">
        <v>0</v>
      </c>
      <c r="L7" s="29"/>
      <c r="M7" s="29"/>
      <c r="N7" s="29"/>
      <c r="O7" s="29"/>
      <c r="P7" s="29"/>
    </row>
    <row r="8" spans="1:16" ht="75" x14ac:dyDescent="0.25">
      <c r="A8" s="6">
        <v>2</v>
      </c>
      <c r="B8" s="5" t="s">
        <v>79</v>
      </c>
      <c r="C8" s="6" t="s">
        <v>16</v>
      </c>
      <c r="D8" s="6" t="s">
        <v>73</v>
      </c>
      <c r="E8" s="6" t="s">
        <v>108</v>
      </c>
      <c r="F8" s="11"/>
      <c r="G8" s="11">
        <v>350000</v>
      </c>
      <c r="H8" s="11"/>
      <c r="I8" s="7" t="s">
        <v>82</v>
      </c>
      <c r="J8" s="7" t="s">
        <v>114</v>
      </c>
      <c r="K8" s="29"/>
      <c r="L8" s="29"/>
      <c r="M8" s="29"/>
    </row>
    <row r="9" spans="1:16" ht="56.25" x14ac:dyDescent="0.25">
      <c r="A9" s="6">
        <v>3</v>
      </c>
      <c r="B9" s="5" t="s">
        <v>110</v>
      </c>
      <c r="C9" s="6" t="s">
        <v>16</v>
      </c>
      <c r="D9" s="6" t="s">
        <v>78</v>
      </c>
      <c r="E9" s="6">
        <v>2025</v>
      </c>
      <c r="F9" s="11">
        <v>449099</v>
      </c>
      <c r="G9" s="11">
        <v>350000</v>
      </c>
      <c r="H9" s="11"/>
      <c r="I9" s="7" t="s">
        <v>82</v>
      </c>
      <c r="J9" s="7" t="s">
        <v>114</v>
      </c>
    </row>
    <row r="10" spans="1:16" ht="56.25" x14ac:dyDescent="0.25">
      <c r="A10" s="6">
        <v>4</v>
      </c>
      <c r="B10" s="5" t="s">
        <v>305</v>
      </c>
      <c r="C10" s="6" t="s">
        <v>105</v>
      </c>
      <c r="D10" s="6" t="s">
        <v>19</v>
      </c>
      <c r="E10" s="6" t="s">
        <v>108</v>
      </c>
      <c r="F10" s="11"/>
      <c r="G10" s="11">
        <v>50000</v>
      </c>
      <c r="H10" s="11">
        <v>50000</v>
      </c>
      <c r="I10" s="7"/>
      <c r="J10" s="7" t="s">
        <v>113</v>
      </c>
    </row>
    <row r="11" spans="1:16" x14ac:dyDescent="0.25">
      <c r="A11" s="83" t="s">
        <v>5</v>
      </c>
      <c r="B11" s="83"/>
      <c r="C11" s="66"/>
      <c r="D11" s="66"/>
      <c r="E11" s="66"/>
      <c r="F11" s="67">
        <f>F7+F8+F9+F10</f>
        <v>454899</v>
      </c>
      <c r="G11" s="75">
        <f t="shared" ref="G11:H11" si="0">G7+G8+G9+G10</f>
        <v>837368.6</v>
      </c>
      <c r="H11" s="75">
        <f t="shared" si="0"/>
        <v>50000</v>
      </c>
      <c r="I11" s="68"/>
      <c r="J11" s="30"/>
    </row>
    <row r="12" spans="1:16" x14ac:dyDescent="0.25">
      <c r="A12" s="84" t="s">
        <v>6</v>
      </c>
      <c r="B12" s="84"/>
      <c r="C12" s="84"/>
      <c r="D12" s="84"/>
      <c r="E12" s="84"/>
      <c r="F12" s="84"/>
      <c r="G12" s="84"/>
      <c r="H12" s="84"/>
      <c r="I12" s="84"/>
      <c r="J12" s="84"/>
    </row>
    <row r="13" spans="1:16" ht="75" x14ac:dyDescent="0.25">
      <c r="A13" s="6">
        <v>1</v>
      </c>
      <c r="B13" s="5" t="s">
        <v>56</v>
      </c>
      <c r="C13" s="6" t="s">
        <v>26</v>
      </c>
      <c r="D13" s="6" t="s">
        <v>43</v>
      </c>
      <c r="E13" s="6">
        <v>2025</v>
      </c>
      <c r="F13" s="11">
        <v>1000000</v>
      </c>
      <c r="G13" s="11">
        <v>654623</v>
      </c>
      <c r="H13" s="11"/>
      <c r="I13" s="7" t="s">
        <v>82</v>
      </c>
      <c r="J13" s="7" t="s">
        <v>115</v>
      </c>
    </row>
    <row r="14" spans="1:16" ht="75" x14ac:dyDescent="0.25">
      <c r="A14" s="6">
        <v>2</v>
      </c>
      <c r="B14" s="5" t="s">
        <v>18</v>
      </c>
      <c r="C14" s="6" t="s">
        <v>26</v>
      </c>
      <c r="D14" s="6" t="s">
        <v>44</v>
      </c>
      <c r="E14" s="6">
        <v>2025</v>
      </c>
      <c r="F14" s="11">
        <v>500000</v>
      </c>
      <c r="G14" s="11">
        <v>76191</v>
      </c>
      <c r="H14" s="11"/>
      <c r="I14" s="7" t="s">
        <v>82</v>
      </c>
      <c r="J14" s="7" t="s">
        <v>115</v>
      </c>
    </row>
    <row r="15" spans="1:16" ht="75" x14ac:dyDescent="0.25">
      <c r="A15" s="6">
        <v>3</v>
      </c>
      <c r="B15" s="5" t="s">
        <v>22</v>
      </c>
      <c r="C15" s="6" t="s">
        <v>16</v>
      </c>
      <c r="D15" s="9" t="s">
        <v>45</v>
      </c>
      <c r="E15" s="10">
        <v>2025</v>
      </c>
      <c r="F15" s="26">
        <v>500000</v>
      </c>
      <c r="G15" s="26">
        <v>61953</v>
      </c>
      <c r="H15" s="26"/>
      <c r="I15" s="7" t="s">
        <v>82</v>
      </c>
      <c r="J15" s="7" t="s">
        <v>115</v>
      </c>
    </row>
    <row r="16" spans="1:16" ht="56.25" x14ac:dyDescent="0.25">
      <c r="A16" s="6">
        <v>4</v>
      </c>
      <c r="B16" s="5" t="s">
        <v>57</v>
      </c>
      <c r="C16" s="6" t="s">
        <v>26</v>
      </c>
      <c r="D16" s="6" t="s">
        <v>51</v>
      </c>
      <c r="E16" s="6" t="s">
        <v>91</v>
      </c>
      <c r="F16" s="26">
        <v>100000</v>
      </c>
      <c r="G16" s="26">
        <v>979862</v>
      </c>
      <c r="H16" s="26"/>
      <c r="I16" s="7" t="s">
        <v>82</v>
      </c>
      <c r="J16" s="7" t="s">
        <v>115</v>
      </c>
    </row>
    <row r="17" spans="1:13" ht="75" x14ac:dyDescent="0.25">
      <c r="A17" s="6">
        <v>5</v>
      </c>
      <c r="B17" s="5" t="s">
        <v>50</v>
      </c>
      <c r="C17" s="6" t="s">
        <v>26</v>
      </c>
      <c r="D17" s="9" t="s">
        <v>45</v>
      </c>
      <c r="E17" s="6" t="s">
        <v>90</v>
      </c>
      <c r="F17" s="11">
        <v>500000</v>
      </c>
      <c r="G17" s="11">
        <v>1225664</v>
      </c>
      <c r="H17" s="11"/>
      <c r="I17" s="7" t="s">
        <v>82</v>
      </c>
      <c r="J17" s="7" t="s">
        <v>115</v>
      </c>
    </row>
    <row r="18" spans="1:13" ht="37.5" x14ac:dyDescent="0.25">
      <c r="A18" s="6">
        <v>6</v>
      </c>
      <c r="B18" s="5" t="s">
        <v>74</v>
      </c>
      <c r="C18" s="6" t="s">
        <v>26</v>
      </c>
      <c r="D18" s="9" t="s">
        <v>53</v>
      </c>
      <c r="E18" s="10" t="s">
        <v>90</v>
      </c>
      <c r="F18" s="26">
        <f>200000+796944+3056</f>
        <v>1000000</v>
      </c>
      <c r="G18" s="26">
        <v>1000000</v>
      </c>
      <c r="H18" s="26"/>
      <c r="I18" s="7" t="s">
        <v>82</v>
      </c>
      <c r="J18" s="7" t="s">
        <v>115</v>
      </c>
    </row>
    <row r="19" spans="1:13" ht="56.25" x14ac:dyDescent="0.25">
      <c r="A19" s="6">
        <v>7</v>
      </c>
      <c r="B19" s="5" t="s">
        <v>58</v>
      </c>
      <c r="C19" s="6" t="s">
        <v>26</v>
      </c>
      <c r="D19" s="9" t="s">
        <v>59</v>
      </c>
      <c r="E19" s="10">
        <v>2025</v>
      </c>
      <c r="F19" s="26">
        <v>400000</v>
      </c>
      <c r="G19" s="26">
        <v>389600</v>
      </c>
      <c r="H19" s="26"/>
      <c r="I19" s="7" t="s">
        <v>82</v>
      </c>
      <c r="J19" s="7" t="s">
        <v>115</v>
      </c>
    </row>
    <row r="20" spans="1:13" ht="56.25" x14ac:dyDescent="0.25">
      <c r="A20" s="6">
        <v>8</v>
      </c>
      <c r="B20" s="5" t="s">
        <v>60</v>
      </c>
      <c r="C20" s="6" t="s">
        <v>26</v>
      </c>
      <c r="D20" s="9" t="s">
        <v>59</v>
      </c>
      <c r="E20" s="10">
        <v>2025</v>
      </c>
      <c r="F20" s="26">
        <v>225800</v>
      </c>
      <c r="G20" s="26"/>
      <c r="H20" s="26"/>
      <c r="I20" s="7" t="s">
        <v>82</v>
      </c>
      <c r="J20" s="7" t="s">
        <v>115</v>
      </c>
    </row>
    <row r="21" spans="1:13" ht="75" x14ac:dyDescent="0.25">
      <c r="A21" s="6">
        <v>9</v>
      </c>
      <c r="B21" s="5" t="s">
        <v>71</v>
      </c>
      <c r="C21" s="6" t="s">
        <v>26</v>
      </c>
      <c r="D21" s="9" t="s">
        <v>61</v>
      </c>
      <c r="E21" s="10" t="s">
        <v>91</v>
      </c>
      <c r="F21" s="26">
        <v>200000</v>
      </c>
      <c r="G21" s="26">
        <v>2000000</v>
      </c>
      <c r="H21" s="26"/>
      <c r="I21" s="7" t="s">
        <v>82</v>
      </c>
      <c r="J21" s="7" t="s">
        <v>115</v>
      </c>
    </row>
    <row r="22" spans="1:13" ht="75" x14ac:dyDescent="0.25">
      <c r="A22" s="6">
        <v>10</v>
      </c>
      <c r="B22" s="5" t="s">
        <v>65</v>
      </c>
      <c r="C22" s="6" t="s">
        <v>26</v>
      </c>
      <c r="D22" s="9" t="s">
        <v>66</v>
      </c>
      <c r="E22" s="10">
        <v>2025</v>
      </c>
      <c r="F22" s="26">
        <v>200000</v>
      </c>
      <c r="G22" s="26">
        <v>500000</v>
      </c>
      <c r="H22" s="26"/>
      <c r="I22" s="7" t="s">
        <v>82</v>
      </c>
      <c r="J22" s="7" t="s">
        <v>115</v>
      </c>
    </row>
    <row r="23" spans="1:13" ht="37.5" x14ac:dyDescent="0.25">
      <c r="A23" s="6">
        <v>11</v>
      </c>
      <c r="B23" s="5" t="s">
        <v>267</v>
      </c>
      <c r="C23" s="6" t="s">
        <v>16</v>
      </c>
      <c r="D23" s="9" t="s">
        <v>53</v>
      </c>
      <c r="E23" s="10">
        <v>2025</v>
      </c>
      <c r="F23" s="26">
        <v>80000</v>
      </c>
      <c r="G23" s="26"/>
      <c r="H23" s="26"/>
      <c r="I23" s="7" t="s">
        <v>82</v>
      </c>
      <c r="J23" s="7" t="s">
        <v>115</v>
      </c>
      <c r="K23" s="29"/>
      <c r="L23" s="29"/>
      <c r="M23" s="29"/>
    </row>
    <row r="24" spans="1:13" ht="56.25" x14ac:dyDescent="0.25">
      <c r="A24" s="6">
        <v>12</v>
      </c>
      <c r="B24" s="5" t="s">
        <v>104</v>
      </c>
      <c r="C24" s="6" t="s">
        <v>26</v>
      </c>
      <c r="D24" s="6" t="s">
        <v>236</v>
      </c>
      <c r="E24" s="6">
        <v>2026</v>
      </c>
      <c r="F24" s="11"/>
      <c r="G24" s="11">
        <v>1000000</v>
      </c>
      <c r="H24" s="11"/>
      <c r="I24" s="7" t="s">
        <v>82</v>
      </c>
      <c r="J24" s="7" t="s">
        <v>115</v>
      </c>
    </row>
    <row r="25" spans="1:13" ht="56.25" x14ac:dyDescent="0.25">
      <c r="A25" s="6">
        <v>13</v>
      </c>
      <c r="B25" s="5" t="s">
        <v>92</v>
      </c>
      <c r="C25" s="6" t="s">
        <v>26</v>
      </c>
      <c r="D25" s="9" t="s">
        <v>298</v>
      </c>
      <c r="E25" s="6">
        <v>2025</v>
      </c>
      <c r="F25" s="11">
        <v>100000</v>
      </c>
      <c r="G25" s="11"/>
      <c r="H25" s="11"/>
      <c r="I25" s="7" t="s">
        <v>82</v>
      </c>
      <c r="J25" s="7" t="s">
        <v>115</v>
      </c>
    </row>
    <row r="26" spans="1:13" ht="56.25" x14ac:dyDescent="0.25">
      <c r="A26" s="6">
        <v>14</v>
      </c>
      <c r="B26" s="5" t="s">
        <v>93</v>
      </c>
      <c r="C26" s="6" t="s">
        <v>26</v>
      </c>
      <c r="D26" s="9" t="s">
        <v>298</v>
      </c>
      <c r="E26" s="6">
        <v>2025</v>
      </c>
      <c r="F26" s="11">
        <v>100000</v>
      </c>
      <c r="G26" s="11"/>
      <c r="H26" s="11"/>
      <c r="I26" s="7" t="s">
        <v>82</v>
      </c>
      <c r="J26" s="7" t="s">
        <v>115</v>
      </c>
    </row>
    <row r="27" spans="1:13" ht="56.25" x14ac:dyDescent="0.25">
      <c r="A27" s="6">
        <v>15</v>
      </c>
      <c r="B27" s="5" t="s">
        <v>283</v>
      </c>
      <c r="C27" s="6" t="s">
        <v>26</v>
      </c>
      <c r="D27" s="6" t="s">
        <v>284</v>
      </c>
      <c r="E27" s="6">
        <v>2025</v>
      </c>
      <c r="F27" s="11">
        <v>200000</v>
      </c>
      <c r="G27" s="11">
        <v>774263</v>
      </c>
      <c r="H27" s="11"/>
      <c r="I27" s="7" t="s">
        <v>82</v>
      </c>
      <c r="J27" s="7" t="s">
        <v>115</v>
      </c>
    </row>
    <row r="28" spans="1:13" ht="93.75" x14ac:dyDescent="0.25">
      <c r="A28" s="6">
        <v>16</v>
      </c>
      <c r="B28" s="5" t="s">
        <v>17</v>
      </c>
      <c r="C28" s="6" t="s">
        <v>26</v>
      </c>
      <c r="D28" s="6" t="s">
        <v>47</v>
      </c>
      <c r="E28" s="6">
        <v>2025</v>
      </c>
      <c r="F28" s="11">
        <v>591253</v>
      </c>
      <c r="G28" s="11"/>
      <c r="H28" s="11"/>
      <c r="I28" s="7" t="s">
        <v>82</v>
      </c>
      <c r="J28" s="7" t="s">
        <v>116</v>
      </c>
      <c r="K28" s="2">
        <v>0</v>
      </c>
    </row>
    <row r="29" spans="1:13" ht="93.75" x14ac:dyDescent="0.25">
      <c r="A29" s="6">
        <v>17</v>
      </c>
      <c r="B29" s="5" t="s">
        <v>23</v>
      </c>
      <c r="C29" s="6" t="s">
        <v>26</v>
      </c>
      <c r="D29" s="6" t="s">
        <v>47</v>
      </c>
      <c r="E29" s="6" t="s">
        <v>91</v>
      </c>
      <c r="F29" s="11">
        <v>570000</v>
      </c>
      <c r="G29" s="11">
        <v>722932</v>
      </c>
      <c r="H29" s="11"/>
      <c r="I29" s="7" t="s">
        <v>82</v>
      </c>
      <c r="J29" s="7" t="s">
        <v>117</v>
      </c>
      <c r="K29" s="2">
        <v>0</v>
      </c>
    </row>
    <row r="30" spans="1:13" ht="93.75" x14ac:dyDescent="0.25">
      <c r="A30" s="6">
        <v>18</v>
      </c>
      <c r="B30" s="5" t="s">
        <v>38</v>
      </c>
      <c r="C30" s="6" t="s">
        <v>26</v>
      </c>
      <c r="D30" s="6" t="s">
        <v>47</v>
      </c>
      <c r="E30" s="6">
        <v>2025</v>
      </c>
      <c r="F30" s="11">
        <v>251682</v>
      </c>
      <c r="G30" s="11"/>
      <c r="H30" s="11"/>
      <c r="I30" s="7" t="s">
        <v>82</v>
      </c>
      <c r="J30" s="7" t="s">
        <v>117</v>
      </c>
      <c r="K30" s="2">
        <v>0</v>
      </c>
    </row>
    <row r="31" spans="1:13" ht="93.75" x14ac:dyDescent="0.25">
      <c r="A31" s="6">
        <v>19</v>
      </c>
      <c r="B31" s="5" t="s">
        <v>33</v>
      </c>
      <c r="C31" s="6" t="s">
        <v>26</v>
      </c>
      <c r="D31" s="6" t="s">
        <v>47</v>
      </c>
      <c r="E31" s="6">
        <v>2025</v>
      </c>
      <c r="F31" s="11">
        <v>61025</v>
      </c>
      <c r="G31" s="11"/>
      <c r="H31" s="11"/>
      <c r="I31" s="7" t="s">
        <v>82</v>
      </c>
      <c r="J31" s="7" t="s">
        <v>117</v>
      </c>
      <c r="K31" s="2">
        <v>0</v>
      </c>
    </row>
    <row r="32" spans="1:13" ht="93.75" x14ac:dyDescent="0.25">
      <c r="A32" s="6">
        <v>20</v>
      </c>
      <c r="B32" s="5" t="s">
        <v>102</v>
      </c>
      <c r="C32" s="6" t="s">
        <v>26</v>
      </c>
      <c r="D32" s="6" t="s">
        <v>47</v>
      </c>
      <c r="E32" s="6" t="s">
        <v>91</v>
      </c>
      <c r="F32" s="11">
        <v>105026</v>
      </c>
      <c r="G32" s="11">
        <v>507251</v>
      </c>
      <c r="H32" s="11"/>
      <c r="I32" s="7" t="s">
        <v>82</v>
      </c>
      <c r="J32" s="7" t="s">
        <v>117</v>
      </c>
      <c r="K32" s="2">
        <v>0</v>
      </c>
    </row>
    <row r="33" spans="1:15" ht="93.75" x14ac:dyDescent="0.25">
      <c r="A33" s="6">
        <v>21</v>
      </c>
      <c r="B33" s="5" t="s">
        <v>103</v>
      </c>
      <c r="C33" s="6" t="s">
        <v>26</v>
      </c>
      <c r="D33" s="6" t="s">
        <v>47</v>
      </c>
      <c r="E33" s="6" t="s">
        <v>91</v>
      </c>
      <c r="F33" s="11">
        <v>45026</v>
      </c>
      <c r="G33" s="11">
        <v>512163</v>
      </c>
      <c r="H33" s="11"/>
      <c r="I33" s="7" t="s">
        <v>82</v>
      </c>
      <c r="J33" s="7" t="s">
        <v>117</v>
      </c>
      <c r="K33" s="2">
        <v>0</v>
      </c>
    </row>
    <row r="34" spans="1:15" ht="93.75" x14ac:dyDescent="0.25">
      <c r="A34" s="6">
        <v>22</v>
      </c>
      <c r="B34" s="5" t="s">
        <v>99</v>
      </c>
      <c r="C34" s="6" t="s">
        <v>20</v>
      </c>
      <c r="D34" s="6" t="s">
        <v>47</v>
      </c>
      <c r="E34" s="6">
        <v>2025</v>
      </c>
      <c r="F34" s="26">
        <v>47948</v>
      </c>
      <c r="G34" s="26"/>
      <c r="H34" s="26"/>
      <c r="I34" s="7" t="s">
        <v>82</v>
      </c>
      <c r="J34" s="7" t="s">
        <v>116</v>
      </c>
      <c r="K34" s="2">
        <v>0</v>
      </c>
    </row>
    <row r="35" spans="1:15" ht="93.75" x14ac:dyDescent="0.25">
      <c r="A35" s="6">
        <v>23</v>
      </c>
      <c r="B35" s="5" t="s">
        <v>100</v>
      </c>
      <c r="C35" s="6" t="s">
        <v>20</v>
      </c>
      <c r="D35" s="6" t="s">
        <v>47</v>
      </c>
      <c r="E35" s="6">
        <v>2025</v>
      </c>
      <c r="F35" s="26">
        <v>20036</v>
      </c>
      <c r="G35" s="26"/>
      <c r="H35" s="26"/>
      <c r="I35" s="7" t="s">
        <v>82</v>
      </c>
      <c r="J35" s="7" t="s">
        <v>116</v>
      </c>
      <c r="K35" s="2">
        <v>0</v>
      </c>
    </row>
    <row r="36" spans="1:15" ht="93.75" x14ac:dyDescent="0.25">
      <c r="A36" s="6">
        <v>24</v>
      </c>
      <c r="B36" s="5" t="s">
        <v>101</v>
      </c>
      <c r="C36" s="6" t="s">
        <v>20</v>
      </c>
      <c r="D36" s="6" t="s">
        <v>47</v>
      </c>
      <c r="E36" s="6">
        <v>2025</v>
      </c>
      <c r="F36" s="26">
        <v>34038</v>
      </c>
      <c r="G36" s="26"/>
      <c r="H36" s="26"/>
      <c r="I36" s="7" t="s">
        <v>82</v>
      </c>
      <c r="J36" s="7" t="s">
        <v>116</v>
      </c>
    </row>
    <row r="37" spans="1:15" ht="93.75" x14ac:dyDescent="0.25">
      <c r="A37" s="6">
        <v>25</v>
      </c>
      <c r="B37" s="5" t="s">
        <v>285</v>
      </c>
      <c r="C37" s="6" t="s">
        <v>20</v>
      </c>
      <c r="D37" s="6" t="s">
        <v>47</v>
      </c>
      <c r="E37" s="6">
        <v>2025</v>
      </c>
      <c r="F37" s="26">
        <v>1458</v>
      </c>
      <c r="G37" s="26"/>
      <c r="H37" s="26"/>
      <c r="I37" s="7" t="s">
        <v>82</v>
      </c>
      <c r="J37" s="7" t="s">
        <v>116</v>
      </c>
    </row>
    <row r="38" spans="1:15" ht="93.75" x14ac:dyDescent="0.25">
      <c r="A38" s="6">
        <v>26</v>
      </c>
      <c r="B38" s="5" t="s">
        <v>286</v>
      </c>
      <c r="C38" s="6" t="s">
        <v>20</v>
      </c>
      <c r="D38" s="6" t="s">
        <v>47</v>
      </c>
      <c r="E38" s="6">
        <v>2025</v>
      </c>
      <c r="F38" s="26">
        <v>1508</v>
      </c>
      <c r="G38" s="26"/>
      <c r="H38" s="26"/>
      <c r="I38" s="7" t="s">
        <v>82</v>
      </c>
      <c r="J38" s="7" t="s">
        <v>116</v>
      </c>
    </row>
    <row r="39" spans="1:15" ht="93.75" x14ac:dyDescent="0.25">
      <c r="A39" s="6">
        <v>27</v>
      </c>
      <c r="B39" s="5" t="s">
        <v>84</v>
      </c>
      <c r="C39" s="6" t="s">
        <v>85</v>
      </c>
      <c r="D39" s="6" t="s">
        <v>47</v>
      </c>
      <c r="E39" s="6">
        <v>2025</v>
      </c>
      <c r="F39" s="26">
        <v>35750</v>
      </c>
      <c r="G39" s="26"/>
      <c r="H39" s="26"/>
      <c r="I39" s="7" t="s">
        <v>82</v>
      </c>
      <c r="J39" s="7" t="s">
        <v>116</v>
      </c>
    </row>
    <row r="40" spans="1:15" ht="168.75" x14ac:dyDescent="0.25">
      <c r="A40" s="6">
        <v>28</v>
      </c>
      <c r="B40" s="5" t="s">
        <v>268</v>
      </c>
      <c r="C40" s="6" t="s">
        <v>32</v>
      </c>
      <c r="D40" s="6" t="s">
        <v>19</v>
      </c>
      <c r="E40" s="6">
        <v>2025</v>
      </c>
      <c r="F40" s="26">
        <v>5375</v>
      </c>
      <c r="G40" s="26"/>
      <c r="H40" s="26"/>
      <c r="I40" s="7" t="s">
        <v>82</v>
      </c>
      <c r="J40" s="7" t="s">
        <v>118</v>
      </c>
    </row>
    <row r="41" spans="1:15" ht="112.5" x14ac:dyDescent="0.25">
      <c r="A41" s="6">
        <v>29</v>
      </c>
      <c r="B41" s="5" t="s">
        <v>306</v>
      </c>
      <c r="C41" s="6" t="s">
        <v>16</v>
      </c>
      <c r="D41" s="6" t="s">
        <v>19</v>
      </c>
      <c r="E41" s="6">
        <v>2026</v>
      </c>
      <c r="F41" s="26"/>
      <c r="G41" s="26">
        <v>55754</v>
      </c>
      <c r="H41" s="26"/>
      <c r="I41" s="7" t="s">
        <v>82</v>
      </c>
      <c r="J41" s="7" t="s">
        <v>118</v>
      </c>
    </row>
    <row r="42" spans="1:15" x14ac:dyDescent="0.25">
      <c r="A42" s="83" t="s">
        <v>5</v>
      </c>
      <c r="B42" s="83"/>
      <c r="C42" s="69"/>
      <c r="D42" s="66"/>
      <c r="E42" s="66"/>
      <c r="F42" s="67">
        <f>SUM(F13:F41)</f>
        <v>6875925</v>
      </c>
      <c r="G42" s="67">
        <f>SUM(G13:G41)</f>
        <v>10460256</v>
      </c>
      <c r="H42" s="67">
        <f>SUM(H13:H41)</f>
        <v>0</v>
      </c>
      <c r="I42" s="68"/>
      <c r="J42" s="30"/>
    </row>
    <row r="43" spans="1:15" x14ac:dyDescent="0.25">
      <c r="A43" s="85" t="s">
        <v>7</v>
      </c>
      <c r="B43" s="85"/>
      <c r="C43" s="85"/>
      <c r="D43" s="85"/>
      <c r="E43" s="85"/>
      <c r="F43" s="85"/>
      <c r="G43" s="85"/>
      <c r="H43" s="85"/>
      <c r="I43" s="85"/>
      <c r="J43" s="85"/>
    </row>
    <row r="44" spans="1:15" ht="131.25" x14ac:dyDescent="0.25">
      <c r="A44" s="6">
        <v>1</v>
      </c>
      <c r="B44" s="5" t="s">
        <v>54</v>
      </c>
      <c r="C44" s="6" t="s">
        <v>26</v>
      </c>
      <c r="D44" s="6" t="s">
        <v>19</v>
      </c>
      <c r="E44" s="6">
        <v>2025</v>
      </c>
      <c r="F44" s="11">
        <v>651146</v>
      </c>
      <c r="G44" s="11"/>
      <c r="H44" s="11"/>
      <c r="I44" s="7" t="s">
        <v>82</v>
      </c>
      <c r="J44" s="41" t="s">
        <v>119</v>
      </c>
      <c r="K44" s="29"/>
      <c r="L44" s="29"/>
      <c r="M44" s="29"/>
      <c r="N44" s="29"/>
      <c r="O44" s="29"/>
    </row>
    <row r="45" spans="1:15" ht="56.25" x14ac:dyDescent="0.25">
      <c r="A45" s="6">
        <v>2</v>
      </c>
      <c r="B45" s="5" t="s">
        <v>21</v>
      </c>
      <c r="C45" s="6" t="s">
        <v>20</v>
      </c>
      <c r="D45" s="6" t="s">
        <v>19</v>
      </c>
      <c r="E45" s="6">
        <v>2025</v>
      </c>
      <c r="F45" s="11">
        <v>29422</v>
      </c>
      <c r="G45" s="11"/>
      <c r="H45" s="11"/>
      <c r="I45" s="7" t="s">
        <v>82</v>
      </c>
      <c r="J45" s="41" t="s">
        <v>120</v>
      </c>
      <c r="K45" s="29"/>
      <c r="L45" s="29"/>
      <c r="M45" s="29"/>
    </row>
    <row r="46" spans="1:15" ht="37.5" x14ac:dyDescent="0.25">
      <c r="A46" s="6">
        <v>3</v>
      </c>
      <c r="B46" s="5" t="s">
        <v>49</v>
      </c>
      <c r="C46" s="6" t="s">
        <v>26</v>
      </c>
      <c r="D46" s="6" t="s">
        <v>19</v>
      </c>
      <c r="E46" s="6">
        <v>2025</v>
      </c>
      <c r="F46" s="11">
        <v>1177048</v>
      </c>
      <c r="G46" s="11"/>
      <c r="H46" s="11"/>
      <c r="I46" s="7" t="s">
        <v>82</v>
      </c>
      <c r="J46" s="41" t="s">
        <v>120</v>
      </c>
    </row>
    <row r="47" spans="1:15" ht="56.25" x14ac:dyDescent="0.25">
      <c r="A47" s="6">
        <v>4</v>
      </c>
      <c r="B47" s="5" t="s">
        <v>287</v>
      </c>
      <c r="C47" s="6" t="s">
        <v>20</v>
      </c>
      <c r="D47" s="6" t="s">
        <v>19</v>
      </c>
      <c r="E47" s="6">
        <v>2025</v>
      </c>
      <c r="F47" s="11">
        <v>9401</v>
      </c>
      <c r="G47" s="11"/>
      <c r="H47" s="11"/>
      <c r="I47" s="7" t="s">
        <v>82</v>
      </c>
      <c r="J47" s="41" t="s">
        <v>120</v>
      </c>
    </row>
    <row r="48" spans="1:15" ht="37.5" x14ac:dyDescent="0.25">
      <c r="A48" s="6">
        <v>5</v>
      </c>
      <c r="B48" s="5" t="s">
        <v>98</v>
      </c>
      <c r="C48" s="6" t="s">
        <v>26</v>
      </c>
      <c r="D48" s="6" t="s">
        <v>19</v>
      </c>
      <c r="E48" s="6">
        <v>2026</v>
      </c>
      <c r="F48" s="11"/>
      <c r="G48" s="11"/>
      <c r="H48" s="11">
        <v>150000</v>
      </c>
      <c r="I48" s="7" t="s">
        <v>82</v>
      </c>
      <c r="J48" s="5" t="s">
        <v>120</v>
      </c>
    </row>
    <row r="49" spans="1:12" ht="56.25" x14ac:dyDescent="0.25">
      <c r="A49" s="6">
        <v>6</v>
      </c>
      <c r="B49" s="5" t="s">
        <v>80</v>
      </c>
      <c r="C49" s="6" t="s">
        <v>20</v>
      </c>
      <c r="D49" s="6" t="s">
        <v>19</v>
      </c>
      <c r="E49" s="10">
        <v>2025</v>
      </c>
      <c r="F49" s="26">
        <v>19984</v>
      </c>
      <c r="G49" s="26"/>
      <c r="H49" s="26"/>
      <c r="I49" s="7" t="s">
        <v>82</v>
      </c>
      <c r="J49" s="5" t="s">
        <v>120</v>
      </c>
    </row>
    <row r="50" spans="1:12" ht="56.25" x14ac:dyDescent="0.25">
      <c r="A50" s="6">
        <v>7</v>
      </c>
      <c r="B50" s="5" t="s">
        <v>111</v>
      </c>
      <c r="C50" s="6" t="s">
        <v>20</v>
      </c>
      <c r="D50" s="6" t="s">
        <v>19</v>
      </c>
      <c r="E50" s="10">
        <v>2025</v>
      </c>
      <c r="F50" s="26">
        <v>131742</v>
      </c>
      <c r="G50" s="26"/>
      <c r="H50" s="26"/>
      <c r="I50" s="7" t="s">
        <v>82</v>
      </c>
      <c r="J50" s="5" t="s">
        <v>121</v>
      </c>
    </row>
    <row r="51" spans="1:12" ht="56.25" x14ac:dyDescent="0.25">
      <c r="A51" s="6">
        <v>8</v>
      </c>
      <c r="B51" s="5" t="s">
        <v>62</v>
      </c>
      <c r="C51" s="6" t="s">
        <v>26</v>
      </c>
      <c r="D51" s="6" t="s">
        <v>63</v>
      </c>
      <c r="E51" s="6" t="s">
        <v>91</v>
      </c>
      <c r="F51" s="11">
        <v>50000</v>
      </c>
      <c r="G51" s="11">
        <v>38500</v>
      </c>
      <c r="H51" s="26"/>
      <c r="I51" s="7" t="s">
        <v>82</v>
      </c>
      <c r="J51" s="5" t="s">
        <v>120</v>
      </c>
    </row>
    <row r="52" spans="1:12" ht="56.25" x14ac:dyDescent="0.25">
      <c r="A52" s="6">
        <v>9</v>
      </c>
      <c r="B52" s="5" t="s">
        <v>64</v>
      </c>
      <c r="C52" s="6" t="s">
        <v>26</v>
      </c>
      <c r="D52" s="6" t="s">
        <v>63</v>
      </c>
      <c r="E52" s="6" t="s">
        <v>91</v>
      </c>
      <c r="F52" s="11">
        <v>80000</v>
      </c>
      <c r="G52" s="11">
        <f>103000-1183</f>
        <v>101817</v>
      </c>
      <c r="H52" s="26"/>
      <c r="I52" s="7" t="s">
        <v>82</v>
      </c>
      <c r="J52" s="5" t="s">
        <v>120</v>
      </c>
    </row>
    <row r="53" spans="1:12" ht="56.25" x14ac:dyDescent="0.25">
      <c r="A53" s="6">
        <v>10</v>
      </c>
      <c r="B53" s="5" t="s">
        <v>72</v>
      </c>
      <c r="C53" s="6" t="s">
        <v>26</v>
      </c>
      <c r="D53" s="6" t="s">
        <v>63</v>
      </c>
      <c r="E53" s="6" t="s">
        <v>91</v>
      </c>
      <c r="F53" s="11">
        <v>80000</v>
      </c>
      <c r="G53" s="11">
        <f>188500+1183</f>
        <v>189683</v>
      </c>
      <c r="H53" s="26"/>
      <c r="I53" s="7" t="s">
        <v>82</v>
      </c>
      <c r="J53" s="5" t="s">
        <v>120</v>
      </c>
    </row>
    <row r="54" spans="1:12" ht="56.25" x14ac:dyDescent="0.25">
      <c r="A54" s="6">
        <v>11</v>
      </c>
      <c r="B54" s="5" t="s">
        <v>288</v>
      </c>
      <c r="C54" s="6" t="s">
        <v>20</v>
      </c>
      <c r="D54" s="6" t="s">
        <v>19</v>
      </c>
      <c r="E54" s="6">
        <v>2025</v>
      </c>
      <c r="F54" s="11">
        <v>35582</v>
      </c>
      <c r="G54" s="11"/>
      <c r="H54" s="11"/>
      <c r="I54" s="7" t="s">
        <v>82</v>
      </c>
      <c r="J54" s="5" t="s">
        <v>120</v>
      </c>
    </row>
    <row r="55" spans="1:12" ht="56.25" x14ac:dyDescent="0.25">
      <c r="A55" s="6">
        <v>12</v>
      </c>
      <c r="B55" s="5" t="s">
        <v>307</v>
      </c>
      <c r="C55" s="6" t="s">
        <v>26</v>
      </c>
      <c r="D55" s="6" t="s">
        <v>19</v>
      </c>
      <c r="E55" s="6"/>
      <c r="F55" s="11"/>
      <c r="G55" s="11">
        <v>99476</v>
      </c>
      <c r="H55" s="11">
        <v>805070</v>
      </c>
      <c r="I55" s="7" t="s">
        <v>82</v>
      </c>
      <c r="J55" s="5" t="s">
        <v>120</v>
      </c>
    </row>
    <row r="56" spans="1:12" ht="37.5" x14ac:dyDescent="0.25">
      <c r="A56" s="6">
        <v>13</v>
      </c>
      <c r="B56" s="5" t="s">
        <v>89</v>
      </c>
      <c r="C56" s="6" t="s">
        <v>26</v>
      </c>
      <c r="D56" s="6" t="s">
        <v>19</v>
      </c>
      <c r="E56" s="6">
        <v>2026</v>
      </c>
      <c r="F56" s="11"/>
      <c r="G56" s="11"/>
      <c r="H56" s="11">
        <v>46703</v>
      </c>
      <c r="I56" s="7" t="s">
        <v>82</v>
      </c>
      <c r="J56" s="5" t="s">
        <v>120</v>
      </c>
    </row>
    <row r="57" spans="1:12" ht="37.5" x14ac:dyDescent="0.25">
      <c r="A57" s="6">
        <v>14</v>
      </c>
      <c r="B57" s="5" t="s">
        <v>296</v>
      </c>
      <c r="C57" s="6" t="s">
        <v>105</v>
      </c>
      <c r="D57" s="6" t="s">
        <v>19</v>
      </c>
      <c r="E57" s="6">
        <v>2025</v>
      </c>
      <c r="F57" s="11">
        <v>12922</v>
      </c>
      <c r="G57" s="11"/>
      <c r="H57" s="11"/>
      <c r="I57" s="7" t="s">
        <v>82</v>
      </c>
      <c r="J57" s="5" t="s">
        <v>120</v>
      </c>
    </row>
    <row r="58" spans="1:12" ht="37.5" x14ac:dyDescent="0.25">
      <c r="A58" s="6">
        <v>15</v>
      </c>
      <c r="B58" s="5" t="s">
        <v>112</v>
      </c>
      <c r="C58" s="6" t="s">
        <v>26</v>
      </c>
      <c r="D58" s="6" t="s">
        <v>19</v>
      </c>
      <c r="E58" s="10" t="s">
        <v>299</v>
      </c>
      <c r="F58" s="26">
        <v>10000</v>
      </c>
      <c r="G58" s="26">
        <v>1610500</v>
      </c>
      <c r="H58" s="26">
        <v>1365293</v>
      </c>
      <c r="I58" s="7" t="s">
        <v>82</v>
      </c>
      <c r="J58" s="5" t="s">
        <v>121</v>
      </c>
    </row>
    <row r="59" spans="1:12" x14ac:dyDescent="0.25">
      <c r="A59" s="83" t="s">
        <v>5</v>
      </c>
      <c r="B59" s="83"/>
      <c r="C59" s="66"/>
      <c r="D59" s="66"/>
      <c r="E59" s="66"/>
      <c r="F59" s="67">
        <f>SUM(F44:F58)</f>
        <v>2287247</v>
      </c>
      <c r="G59" s="67">
        <f>SUM(G44:G58)</f>
        <v>2039976</v>
      </c>
      <c r="H59" s="75">
        <f>SUM(H44:H58)</f>
        <v>2367066</v>
      </c>
      <c r="I59" s="68"/>
      <c r="J59" s="30"/>
    </row>
    <row r="60" spans="1:12" x14ac:dyDescent="0.25">
      <c r="A60" s="85" t="s">
        <v>8</v>
      </c>
      <c r="B60" s="85"/>
      <c r="C60" s="85"/>
      <c r="D60" s="85"/>
      <c r="E60" s="85"/>
      <c r="F60" s="85"/>
      <c r="G60" s="85"/>
      <c r="H60" s="85"/>
      <c r="I60" s="85"/>
      <c r="J60" s="85"/>
    </row>
    <row r="61" spans="1:12" ht="75" x14ac:dyDescent="0.25">
      <c r="A61" s="6">
        <v>1</v>
      </c>
      <c r="B61" s="5" t="s">
        <v>24</v>
      </c>
      <c r="C61" s="6" t="s">
        <v>26</v>
      </c>
      <c r="D61" s="6" t="s">
        <v>19</v>
      </c>
      <c r="E61" s="6" t="s">
        <v>91</v>
      </c>
      <c r="F61" s="11">
        <v>540000</v>
      </c>
      <c r="G61" s="11">
        <v>1142091</v>
      </c>
      <c r="H61" s="11">
        <v>937500</v>
      </c>
      <c r="I61" s="7" t="s">
        <v>82</v>
      </c>
      <c r="J61" s="5" t="s">
        <v>122</v>
      </c>
      <c r="K61" s="12"/>
      <c r="L61" s="13"/>
    </row>
    <row r="62" spans="1:12" x14ac:dyDescent="0.25">
      <c r="A62" s="83" t="s">
        <v>5</v>
      </c>
      <c r="B62" s="83"/>
      <c r="C62" s="66"/>
      <c r="D62" s="66"/>
      <c r="E62" s="66"/>
      <c r="F62" s="67">
        <f>F61</f>
        <v>540000</v>
      </c>
      <c r="G62" s="67">
        <f t="shared" ref="G62:H62" si="1">G61</f>
        <v>1142091</v>
      </c>
      <c r="H62" s="67">
        <f t="shared" si="1"/>
        <v>937500</v>
      </c>
      <c r="I62" s="68"/>
      <c r="J62" s="30"/>
    </row>
    <row r="63" spans="1:12" x14ac:dyDescent="0.25">
      <c r="A63" s="85" t="s">
        <v>9</v>
      </c>
      <c r="B63" s="85"/>
      <c r="C63" s="85"/>
      <c r="D63" s="85"/>
      <c r="E63" s="85"/>
      <c r="F63" s="85"/>
      <c r="G63" s="85"/>
      <c r="H63" s="85"/>
      <c r="I63" s="85"/>
      <c r="J63" s="85"/>
    </row>
    <row r="64" spans="1:12" x14ac:dyDescent="0.25">
      <c r="A64" s="6">
        <v>1</v>
      </c>
      <c r="B64" s="5"/>
      <c r="C64" s="6"/>
      <c r="D64" s="6"/>
      <c r="E64" s="6"/>
      <c r="F64" s="11"/>
      <c r="G64" s="11"/>
      <c r="H64" s="11"/>
      <c r="I64" s="7"/>
      <c r="J64" s="20"/>
    </row>
    <row r="65" spans="1:10" x14ac:dyDescent="0.25">
      <c r="A65" s="86" t="s">
        <v>5</v>
      </c>
      <c r="B65" s="86"/>
      <c r="C65" s="6"/>
      <c r="D65" s="6"/>
      <c r="E65" s="6"/>
      <c r="F65" s="67">
        <f>SUM(F64:F64)</f>
        <v>0</v>
      </c>
      <c r="G65" s="67"/>
      <c r="H65" s="67"/>
      <c r="I65" s="68"/>
      <c r="J65" s="30"/>
    </row>
    <row r="66" spans="1:10" x14ac:dyDescent="0.25">
      <c r="A66" s="85" t="s">
        <v>10</v>
      </c>
      <c r="B66" s="85"/>
      <c r="C66" s="85"/>
      <c r="D66" s="85"/>
      <c r="E66" s="85"/>
      <c r="F66" s="85"/>
      <c r="G66" s="85"/>
      <c r="H66" s="85"/>
      <c r="I66" s="85"/>
      <c r="J66" s="85"/>
    </row>
    <row r="67" spans="1:10" ht="105" customHeight="1" x14ac:dyDescent="0.25">
      <c r="A67" s="6">
        <v>1</v>
      </c>
      <c r="B67" s="5" t="s">
        <v>124</v>
      </c>
      <c r="C67" s="6" t="s">
        <v>273</v>
      </c>
      <c r="D67" s="6" t="s">
        <v>19</v>
      </c>
      <c r="E67" s="6" t="s">
        <v>90</v>
      </c>
      <c r="F67" s="11">
        <v>2788479</v>
      </c>
      <c r="G67" s="11">
        <v>2071084</v>
      </c>
      <c r="H67" s="11">
        <v>2055915</v>
      </c>
      <c r="I67" s="7" t="s">
        <v>82</v>
      </c>
      <c r="J67" s="5" t="s">
        <v>123</v>
      </c>
    </row>
    <row r="68" spans="1:10" ht="56.25" x14ac:dyDescent="0.25">
      <c r="A68" s="6">
        <v>2</v>
      </c>
      <c r="B68" s="5" t="s">
        <v>69</v>
      </c>
      <c r="C68" s="6" t="s">
        <v>269</v>
      </c>
      <c r="D68" s="6" t="s">
        <v>19</v>
      </c>
      <c r="E68" s="6" t="s">
        <v>90</v>
      </c>
      <c r="F68" s="11">
        <v>26901</v>
      </c>
      <c r="G68" s="11">
        <v>26901</v>
      </c>
      <c r="H68" s="11">
        <v>26901</v>
      </c>
      <c r="I68" s="7" t="s">
        <v>82</v>
      </c>
      <c r="J68" s="5" t="s">
        <v>123</v>
      </c>
    </row>
    <row r="69" spans="1:10" ht="56.25" x14ac:dyDescent="0.25">
      <c r="A69" s="6">
        <v>3</v>
      </c>
      <c r="B69" s="5" t="s">
        <v>70</v>
      </c>
      <c r="C69" s="6" t="s">
        <v>270</v>
      </c>
      <c r="D69" s="6" t="s">
        <v>19</v>
      </c>
      <c r="E69" s="6" t="s">
        <v>90</v>
      </c>
      <c r="F69" s="11">
        <v>1878</v>
      </c>
      <c r="G69" s="11">
        <v>1878</v>
      </c>
      <c r="H69" s="11">
        <v>1878</v>
      </c>
      <c r="I69" s="7" t="s">
        <v>82</v>
      </c>
      <c r="J69" s="5" t="s">
        <v>123</v>
      </c>
    </row>
    <row r="70" spans="1:10" ht="131.25" x14ac:dyDescent="0.25">
      <c r="A70" s="6">
        <v>4</v>
      </c>
      <c r="B70" s="5" t="s">
        <v>27</v>
      </c>
      <c r="C70" s="6" t="s">
        <v>42</v>
      </c>
      <c r="D70" s="6" t="s">
        <v>19</v>
      </c>
      <c r="E70" s="6" t="s">
        <v>90</v>
      </c>
      <c r="F70" s="11">
        <v>275885</v>
      </c>
      <c r="G70" s="11">
        <f>17696+45000</f>
        <v>62696</v>
      </c>
      <c r="H70" s="11">
        <f>118510+20000</f>
        <v>138510</v>
      </c>
      <c r="I70" s="7" t="s">
        <v>82</v>
      </c>
      <c r="J70" s="5" t="s">
        <v>125</v>
      </c>
    </row>
    <row r="71" spans="1:10" ht="131.25" x14ac:dyDescent="0.25">
      <c r="A71" s="6">
        <v>5</v>
      </c>
      <c r="B71" s="5" t="s">
        <v>28</v>
      </c>
      <c r="C71" s="6" t="s">
        <v>16</v>
      </c>
      <c r="D71" s="6" t="s">
        <v>19</v>
      </c>
      <c r="E71" s="6" t="s">
        <v>108</v>
      </c>
      <c r="F71" s="11"/>
      <c r="G71" s="11">
        <v>69435</v>
      </c>
      <c r="H71" s="11">
        <v>110000</v>
      </c>
      <c r="I71" s="7" t="s">
        <v>82</v>
      </c>
      <c r="J71" s="5" t="s">
        <v>126</v>
      </c>
    </row>
    <row r="72" spans="1:10" ht="393.75" x14ac:dyDescent="0.25">
      <c r="A72" s="6">
        <v>6</v>
      </c>
      <c r="B72" s="5" t="s">
        <v>29</v>
      </c>
      <c r="C72" s="6" t="s">
        <v>30</v>
      </c>
      <c r="D72" s="6" t="s">
        <v>19</v>
      </c>
      <c r="E72" s="6" t="s">
        <v>108</v>
      </c>
      <c r="F72" s="11"/>
      <c r="G72" s="11">
        <v>10000</v>
      </c>
      <c r="H72" s="11">
        <v>8000</v>
      </c>
      <c r="I72" s="7" t="s">
        <v>82</v>
      </c>
      <c r="J72" s="5" t="s">
        <v>127</v>
      </c>
    </row>
    <row r="73" spans="1:10" ht="409.5" x14ac:dyDescent="0.25">
      <c r="A73" s="6">
        <v>7</v>
      </c>
      <c r="B73" s="5" t="s">
        <v>75</v>
      </c>
      <c r="C73" s="6" t="s">
        <v>31</v>
      </c>
      <c r="D73" s="6" t="s">
        <v>19</v>
      </c>
      <c r="E73" s="6" t="s">
        <v>90</v>
      </c>
      <c r="F73" s="11">
        <v>29500</v>
      </c>
      <c r="G73" s="11">
        <v>16375</v>
      </c>
      <c r="H73" s="11">
        <v>30500</v>
      </c>
      <c r="I73" s="7" t="s">
        <v>82</v>
      </c>
      <c r="J73" s="5" t="s">
        <v>128</v>
      </c>
    </row>
    <row r="74" spans="1:10" ht="93.75" x14ac:dyDescent="0.25">
      <c r="A74" s="6">
        <v>8</v>
      </c>
      <c r="B74" s="5" t="s">
        <v>55</v>
      </c>
      <c r="C74" s="6" t="s">
        <v>52</v>
      </c>
      <c r="D74" s="6" t="s">
        <v>19</v>
      </c>
      <c r="E74" s="6" t="s">
        <v>90</v>
      </c>
      <c r="F74" s="11">
        <v>290895</v>
      </c>
      <c r="G74" s="11"/>
      <c r="H74" s="11">
        <v>80000</v>
      </c>
      <c r="I74" s="7" t="s">
        <v>82</v>
      </c>
      <c r="J74" s="19" t="s">
        <v>129</v>
      </c>
    </row>
    <row r="75" spans="1:10" ht="75" x14ac:dyDescent="0.25">
      <c r="A75" s="6">
        <v>9</v>
      </c>
      <c r="B75" s="5" t="s">
        <v>76</v>
      </c>
      <c r="C75" s="6" t="s">
        <v>42</v>
      </c>
      <c r="D75" s="6" t="s">
        <v>46</v>
      </c>
      <c r="E75" s="6">
        <v>2026</v>
      </c>
      <c r="F75" s="11"/>
      <c r="G75" s="11">
        <v>9355</v>
      </c>
      <c r="H75" s="11"/>
      <c r="I75" s="7" t="s">
        <v>82</v>
      </c>
      <c r="J75" s="5" t="s">
        <v>130</v>
      </c>
    </row>
    <row r="76" spans="1:10" ht="75" x14ac:dyDescent="0.25">
      <c r="A76" s="6">
        <v>10</v>
      </c>
      <c r="B76" s="5" t="s">
        <v>311</v>
      </c>
      <c r="C76" s="6" t="s">
        <v>52</v>
      </c>
      <c r="D76" s="6" t="s">
        <v>19</v>
      </c>
      <c r="E76" s="6" t="s">
        <v>108</v>
      </c>
      <c r="F76" s="11"/>
      <c r="G76" s="11">
        <v>600000</v>
      </c>
      <c r="H76" s="11">
        <f>41585+3200</f>
        <v>44785</v>
      </c>
      <c r="I76" s="7" t="s">
        <v>82</v>
      </c>
      <c r="J76" s="5" t="s">
        <v>130</v>
      </c>
    </row>
    <row r="77" spans="1:10" ht="112.5" x14ac:dyDescent="0.25">
      <c r="A77" s="6">
        <v>11</v>
      </c>
      <c r="B77" s="5" t="s">
        <v>107</v>
      </c>
      <c r="C77" s="6" t="s">
        <v>16</v>
      </c>
      <c r="D77" s="6" t="s">
        <v>106</v>
      </c>
      <c r="E77" s="6" t="s">
        <v>91</v>
      </c>
      <c r="F77" s="11">
        <v>100000</v>
      </c>
      <c r="G77" s="11">
        <v>200000</v>
      </c>
      <c r="H77" s="27"/>
      <c r="I77" s="7" t="s">
        <v>82</v>
      </c>
      <c r="J77" s="5" t="s">
        <v>279</v>
      </c>
    </row>
    <row r="78" spans="1:10" ht="131.25" x14ac:dyDescent="0.25">
      <c r="A78" s="6">
        <v>12</v>
      </c>
      <c r="B78" s="5" t="s">
        <v>271</v>
      </c>
      <c r="C78" s="6" t="s">
        <v>52</v>
      </c>
      <c r="D78" s="6" t="s">
        <v>264</v>
      </c>
      <c r="E78" s="6">
        <v>2025</v>
      </c>
      <c r="F78" s="11">
        <v>250656</v>
      </c>
      <c r="G78" s="11"/>
      <c r="H78" s="27"/>
      <c r="I78" s="7" t="s">
        <v>82</v>
      </c>
      <c r="J78" s="19" t="s">
        <v>129</v>
      </c>
    </row>
    <row r="79" spans="1:10" x14ac:dyDescent="0.25">
      <c r="A79" s="83" t="s">
        <v>5</v>
      </c>
      <c r="B79" s="83"/>
      <c r="C79" s="66"/>
      <c r="D79" s="66"/>
      <c r="E79" s="66"/>
      <c r="F79" s="67">
        <f>SUM(F67:F78)</f>
        <v>3764194</v>
      </c>
      <c r="G79" s="67">
        <f>SUM(G67:G78)</f>
        <v>3067724</v>
      </c>
      <c r="H79" s="67">
        <f>SUM(H67:H78)</f>
        <v>2496489</v>
      </c>
      <c r="I79" s="68"/>
      <c r="J79" s="30"/>
    </row>
    <row r="80" spans="1:10" x14ac:dyDescent="0.25">
      <c r="A80" s="85" t="s">
        <v>11</v>
      </c>
      <c r="B80" s="85"/>
      <c r="C80" s="85"/>
      <c r="D80" s="85"/>
      <c r="E80" s="85"/>
      <c r="F80" s="85"/>
      <c r="G80" s="85"/>
      <c r="H80" s="85"/>
      <c r="I80" s="85"/>
      <c r="J80" s="85"/>
    </row>
    <row r="81" spans="1:11" ht="75" x14ac:dyDescent="0.25">
      <c r="A81" s="6">
        <v>1</v>
      </c>
      <c r="B81" s="5" t="s">
        <v>39</v>
      </c>
      <c r="C81" s="6" t="s">
        <v>26</v>
      </c>
      <c r="D81" s="6" t="s">
        <v>40</v>
      </c>
      <c r="E81" s="6">
        <v>2027</v>
      </c>
      <c r="F81" s="11"/>
      <c r="G81" s="11"/>
      <c r="H81" s="11">
        <v>276163</v>
      </c>
      <c r="I81" s="7" t="s">
        <v>82</v>
      </c>
      <c r="J81" s="5" t="s">
        <v>122</v>
      </c>
    </row>
    <row r="82" spans="1:11" ht="75" x14ac:dyDescent="0.25">
      <c r="A82" s="6">
        <v>2</v>
      </c>
      <c r="B82" s="5" t="s">
        <v>34</v>
      </c>
      <c r="C82" s="6" t="s">
        <v>26</v>
      </c>
      <c r="D82" s="6" t="s">
        <v>36</v>
      </c>
      <c r="E82" s="6">
        <v>2025</v>
      </c>
      <c r="F82" s="11">
        <v>463808</v>
      </c>
      <c r="G82" s="11"/>
      <c r="H82" s="11"/>
      <c r="I82" s="7" t="s">
        <v>82</v>
      </c>
      <c r="J82" s="5" t="s">
        <v>122</v>
      </c>
    </row>
    <row r="83" spans="1:11" ht="75" x14ac:dyDescent="0.25">
      <c r="A83" s="6">
        <v>3</v>
      </c>
      <c r="B83" s="5" t="s">
        <v>35</v>
      </c>
      <c r="C83" s="6" t="s">
        <v>26</v>
      </c>
      <c r="D83" s="6" t="s">
        <v>37</v>
      </c>
      <c r="E83" s="6">
        <v>2027</v>
      </c>
      <c r="F83" s="11"/>
      <c r="G83" s="11"/>
      <c r="H83" s="11">
        <v>276164</v>
      </c>
      <c r="I83" s="7" t="s">
        <v>82</v>
      </c>
      <c r="J83" s="5" t="s">
        <v>122</v>
      </c>
    </row>
    <row r="84" spans="1:11" ht="75" x14ac:dyDescent="0.25">
      <c r="A84" s="6">
        <v>5</v>
      </c>
      <c r="B84" s="5" t="s">
        <v>97</v>
      </c>
      <c r="C84" s="6" t="s">
        <v>26</v>
      </c>
      <c r="D84" s="6" t="s">
        <v>96</v>
      </c>
      <c r="E84" s="6">
        <v>2027</v>
      </c>
      <c r="F84" s="11"/>
      <c r="G84" s="11"/>
      <c r="H84" s="11">
        <v>276163</v>
      </c>
      <c r="I84" s="7" t="s">
        <v>82</v>
      </c>
      <c r="J84" s="5" t="s">
        <v>122</v>
      </c>
      <c r="K84" s="8"/>
    </row>
    <row r="85" spans="1:11" ht="75" x14ac:dyDescent="0.25">
      <c r="A85" s="6">
        <v>6</v>
      </c>
      <c r="B85" s="5" t="s">
        <v>300</v>
      </c>
      <c r="C85" s="6" t="s">
        <v>20</v>
      </c>
      <c r="D85" s="6" t="s">
        <v>63</v>
      </c>
      <c r="E85" s="6">
        <v>2025</v>
      </c>
      <c r="F85" s="11">
        <v>5350</v>
      </c>
      <c r="G85" s="11"/>
      <c r="H85" s="11"/>
      <c r="I85" s="7" t="s">
        <v>82</v>
      </c>
      <c r="J85" s="5" t="s">
        <v>122</v>
      </c>
      <c r="K85" s="65"/>
    </row>
    <row r="86" spans="1:11" ht="75" x14ac:dyDescent="0.25">
      <c r="A86" s="6">
        <v>7</v>
      </c>
      <c r="B86" s="5" t="s">
        <v>301</v>
      </c>
      <c r="C86" s="6" t="s">
        <v>20</v>
      </c>
      <c r="D86" s="6" t="s">
        <v>63</v>
      </c>
      <c r="E86" s="6">
        <v>2025</v>
      </c>
      <c r="F86" s="11">
        <v>4772</v>
      </c>
      <c r="G86" s="11"/>
      <c r="H86" s="11"/>
      <c r="I86" s="7" t="s">
        <v>82</v>
      </c>
      <c r="J86" s="5" t="s">
        <v>122</v>
      </c>
      <c r="K86" s="65"/>
    </row>
    <row r="87" spans="1:11" ht="75" x14ac:dyDescent="0.25">
      <c r="A87" s="6">
        <v>8</v>
      </c>
      <c r="B87" s="5" t="s">
        <v>68</v>
      </c>
      <c r="C87" s="6" t="s">
        <v>16</v>
      </c>
      <c r="D87" s="6" t="s">
        <v>67</v>
      </c>
      <c r="E87" s="6">
        <v>2025</v>
      </c>
      <c r="F87" s="11">
        <v>43000</v>
      </c>
      <c r="G87" s="11"/>
      <c r="H87" s="11"/>
      <c r="I87" s="7" t="s">
        <v>82</v>
      </c>
      <c r="J87" s="5" t="s">
        <v>122</v>
      </c>
    </row>
    <row r="88" spans="1:11" ht="93.75" x14ac:dyDescent="0.25">
      <c r="A88" s="6">
        <v>10</v>
      </c>
      <c r="B88" s="5" t="s">
        <v>302</v>
      </c>
      <c r="C88" s="6" t="s">
        <v>16</v>
      </c>
      <c r="D88" s="6" t="s">
        <v>109</v>
      </c>
      <c r="E88" s="6">
        <v>2025</v>
      </c>
      <c r="F88" s="11">
        <v>578944</v>
      </c>
      <c r="G88" s="11"/>
      <c r="H88" s="11"/>
      <c r="I88" s="7" t="s">
        <v>82</v>
      </c>
      <c r="J88" s="5" t="s">
        <v>122</v>
      </c>
    </row>
    <row r="89" spans="1:11" x14ac:dyDescent="0.25">
      <c r="A89" s="83" t="s">
        <v>5</v>
      </c>
      <c r="B89" s="83"/>
      <c r="C89" s="66"/>
      <c r="D89" s="66"/>
      <c r="E89" s="66"/>
      <c r="F89" s="67">
        <f>SUM(F81:F88)</f>
        <v>1095874</v>
      </c>
      <c r="G89" s="67">
        <f>SUM(G81:G88)</f>
        <v>0</v>
      </c>
      <c r="H89" s="67">
        <f>SUM(H81:H88)</f>
        <v>828490</v>
      </c>
      <c r="I89" s="68"/>
      <c r="J89" s="30"/>
    </row>
    <row r="90" spans="1:11" x14ac:dyDescent="0.25">
      <c r="A90" s="84" t="s">
        <v>12</v>
      </c>
      <c r="B90" s="84"/>
      <c r="C90" s="84"/>
      <c r="D90" s="84"/>
      <c r="E90" s="84"/>
      <c r="F90" s="84"/>
      <c r="G90" s="84"/>
      <c r="H90" s="84"/>
      <c r="I90" s="84"/>
      <c r="J90" s="84"/>
    </row>
    <row r="91" spans="1:11" x14ac:dyDescent="0.25">
      <c r="A91" s="6">
        <v>1</v>
      </c>
      <c r="B91" s="5"/>
      <c r="C91" s="6"/>
      <c r="D91" s="6"/>
      <c r="E91" s="6"/>
      <c r="F91" s="11"/>
      <c r="G91" s="11"/>
      <c r="H91" s="11"/>
      <c r="I91" s="7"/>
      <c r="J91" s="19"/>
    </row>
    <row r="92" spans="1:11" x14ac:dyDescent="0.25">
      <c r="A92" s="86" t="s">
        <v>5</v>
      </c>
      <c r="B92" s="86"/>
      <c r="C92" s="6"/>
      <c r="D92" s="6"/>
      <c r="E92" s="6"/>
      <c r="F92" s="67"/>
      <c r="G92" s="67"/>
      <c r="H92" s="67"/>
      <c r="I92" s="68"/>
      <c r="J92" s="30"/>
    </row>
    <row r="93" spans="1:11" x14ac:dyDescent="0.25">
      <c r="A93" s="84" t="s">
        <v>13</v>
      </c>
      <c r="B93" s="84"/>
      <c r="C93" s="84"/>
      <c r="D93" s="84"/>
      <c r="E93" s="84"/>
      <c r="F93" s="84"/>
      <c r="G93" s="84"/>
      <c r="H93" s="84"/>
      <c r="I93" s="84"/>
      <c r="J93" s="84"/>
    </row>
    <row r="94" spans="1:11" x14ac:dyDescent="0.25">
      <c r="A94" s="86" t="s">
        <v>5</v>
      </c>
      <c r="B94" s="86"/>
      <c r="C94" s="6"/>
      <c r="D94" s="6"/>
      <c r="E94" s="6"/>
      <c r="F94" s="67"/>
      <c r="G94" s="67"/>
      <c r="H94" s="67"/>
      <c r="I94" s="68"/>
      <c r="J94" s="30"/>
    </row>
    <row r="95" spans="1:11" x14ac:dyDescent="0.25">
      <c r="A95" s="84" t="s">
        <v>14</v>
      </c>
      <c r="B95" s="84"/>
      <c r="C95" s="84"/>
      <c r="D95" s="84"/>
      <c r="E95" s="84"/>
      <c r="F95" s="84"/>
      <c r="G95" s="84"/>
      <c r="H95" s="84"/>
      <c r="I95" s="84"/>
      <c r="J95" s="84"/>
    </row>
    <row r="96" spans="1:11" ht="75" x14ac:dyDescent="0.25">
      <c r="A96" s="6">
        <v>3</v>
      </c>
      <c r="B96" s="5" t="s">
        <v>272</v>
      </c>
      <c r="C96" s="6" t="s">
        <v>16</v>
      </c>
      <c r="D96" s="6" t="s">
        <v>19</v>
      </c>
      <c r="E96" s="6" t="s">
        <v>91</v>
      </c>
      <c r="F96" s="11">
        <v>48000</v>
      </c>
      <c r="G96" s="28">
        <v>39500</v>
      </c>
      <c r="H96" s="28"/>
      <c r="I96" s="6" t="s">
        <v>82</v>
      </c>
      <c r="J96" s="5" t="s">
        <v>122</v>
      </c>
    </row>
    <row r="97" spans="1:10" ht="56.25" x14ac:dyDescent="0.25">
      <c r="A97" s="6">
        <v>4</v>
      </c>
      <c r="B97" s="5" t="s">
        <v>48</v>
      </c>
      <c r="C97" s="7" t="s">
        <v>16</v>
      </c>
      <c r="D97" s="7" t="s">
        <v>77</v>
      </c>
      <c r="E97" s="6" t="s">
        <v>90</v>
      </c>
      <c r="F97" s="11">
        <v>52657</v>
      </c>
      <c r="G97" s="11">
        <v>50000</v>
      </c>
      <c r="H97" s="11">
        <v>50000</v>
      </c>
      <c r="I97" s="7" t="s">
        <v>82</v>
      </c>
      <c r="J97" s="5" t="s">
        <v>83</v>
      </c>
    </row>
    <row r="98" spans="1:10" x14ac:dyDescent="0.25">
      <c r="A98" s="87" t="s">
        <v>5</v>
      </c>
      <c r="B98" s="87"/>
      <c r="C98" s="66"/>
      <c r="D98" s="66"/>
      <c r="E98" s="66"/>
      <c r="F98" s="67">
        <f>SUM(F96:F97)</f>
        <v>100657</v>
      </c>
      <c r="G98" s="67">
        <f>SUM(G96:G97)</f>
        <v>89500</v>
      </c>
      <c r="H98" s="67">
        <f>SUM(H96:H97)</f>
        <v>50000</v>
      </c>
      <c r="I98" s="68"/>
      <c r="J98" s="30"/>
    </row>
    <row r="99" spans="1:10" x14ac:dyDescent="0.25">
      <c r="A99" s="88" t="s">
        <v>15</v>
      </c>
      <c r="B99" s="88"/>
      <c r="C99" s="14"/>
      <c r="D99" s="10"/>
      <c r="E99" s="10"/>
      <c r="F99" s="67">
        <f>F11+F42+F59+F62+F79+F89+F92+F94+F98+F65</f>
        <v>15118796</v>
      </c>
      <c r="G99" s="67">
        <f>G11+G42+G59+G62+G79+G89+G92+G94+G98+G65</f>
        <v>17636915.600000001</v>
      </c>
      <c r="H99" s="67">
        <f>H11+H42+H59+H62+H79+H89+H92+H94+H98+H65</f>
        <v>6729545</v>
      </c>
      <c r="I99" s="68"/>
      <c r="J99" s="22">
        <f>F99+G99+H99</f>
        <v>39485256.600000001</v>
      </c>
    </row>
    <row r="100" spans="1:10" x14ac:dyDescent="0.25">
      <c r="I100" s="24"/>
    </row>
  </sheetData>
  <mergeCells count="30">
    <mergeCell ref="A95:J95"/>
    <mergeCell ref="A98:B98"/>
    <mergeCell ref="A99:B99"/>
    <mergeCell ref="A80:J80"/>
    <mergeCell ref="A89:B89"/>
    <mergeCell ref="A90:J90"/>
    <mergeCell ref="A92:B92"/>
    <mergeCell ref="A93:J93"/>
    <mergeCell ref="A94:B94"/>
    <mergeCell ref="A79:B79"/>
    <mergeCell ref="A6:J6"/>
    <mergeCell ref="A11:B11"/>
    <mergeCell ref="A12:J12"/>
    <mergeCell ref="A42:B42"/>
    <mergeCell ref="A43:J43"/>
    <mergeCell ref="A59:B59"/>
    <mergeCell ref="A60:J60"/>
    <mergeCell ref="A62:B62"/>
    <mergeCell ref="A63:J63"/>
    <mergeCell ref="A65:B65"/>
    <mergeCell ref="A66:J66"/>
    <mergeCell ref="B2:J2"/>
    <mergeCell ref="A4:A5"/>
    <mergeCell ref="B4:B5"/>
    <mergeCell ref="C4:C5"/>
    <mergeCell ref="D4:D5"/>
    <mergeCell ref="E4:E5"/>
    <mergeCell ref="F4:H4"/>
    <mergeCell ref="I4:I5"/>
    <mergeCell ref="J4:J5"/>
  </mergeCells>
  <printOptions horizontalCentered="1"/>
  <pageMargins left="0" right="0" top="0.39370078740157483" bottom="0.35433070866141736" header="0.11811023622047245" footer="0.31496062992125984"/>
  <pageSetup paperSize="9" scale="44" fitToHeight="0" orientation="landscape" r:id="rId1"/>
  <rowBreaks count="7" manualBreakCount="7">
    <brk id="34" max="11" man="1"/>
    <brk id="42" max="11" man="1"/>
    <brk id="62" max="11" man="1"/>
    <brk id="72" max="11" man="1"/>
    <brk id="79" max="11" man="1"/>
    <brk id="94" max="11" man="1"/>
    <brk id="99"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E57E3-52B8-40ED-B530-E296BB519BBA}">
  <dimension ref="A2:J103"/>
  <sheetViews>
    <sheetView view="pageBreakPreview" topLeftCell="A86" zoomScale="60" zoomScaleNormal="100" workbookViewId="0">
      <selection activeCell="G54" sqref="G54"/>
    </sheetView>
  </sheetViews>
  <sheetFormatPr defaultColWidth="9.140625" defaultRowHeight="15" x14ac:dyDescent="0.25"/>
  <cols>
    <col min="1" max="1" width="5.140625" style="33" bestFit="1" customWidth="1"/>
    <col min="2" max="2" width="84.42578125" style="33" customWidth="1"/>
    <col min="3" max="3" width="21.28515625" style="33" bestFit="1" customWidth="1"/>
    <col min="4" max="4" width="32.28515625" style="33" bestFit="1" customWidth="1"/>
    <col min="5" max="5" width="23.7109375" style="33" bestFit="1" customWidth="1"/>
    <col min="6" max="8" width="18.7109375" style="33" customWidth="1"/>
    <col min="9" max="9" width="19.5703125" style="33" customWidth="1"/>
    <col min="10" max="10" width="50.7109375" style="59" customWidth="1"/>
    <col min="11" max="16384" width="9.140625" style="33"/>
  </cols>
  <sheetData>
    <row r="2" spans="1:10" ht="25.5" x14ac:dyDescent="0.25">
      <c r="A2" s="32"/>
      <c r="B2" s="99" t="s">
        <v>230</v>
      </c>
      <c r="C2" s="99"/>
      <c r="D2" s="99"/>
      <c r="E2" s="99"/>
      <c r="F2" s="99"/>
      <c r="G2" s="99"/>
      <c r="H2" s="99"/>
      <c r="I2" s="99"/>
      <c r="J2" s="99"/>
    </row>
    <row r="3" spans="1:10" ht="16.5" thickBot="1" x14ac:dyDescent="0.3">
      <c r="A3" s="32"/>
      <c r="B3" s="32"/>
      <c r="C3" s="32"/>
      <c r="D3" s="32"/>
      <c r="E3" s="32"/>
      <c r="F3" s="32"/>
      <c r="G3" s="32"/>
      <c r="H3" s="32"/>
      <c r="I3" s="32"/>
      <c r="J3" s="34"/>
    </row>
    <row r="4" spans="1:10" ht="50.25" customHeight="1" x14ac:dyDescent="0.25">
      <c r="A4" s="100" t="s">
        <v>25</v>
      </c>
      <c r="B4" s="102" t="s">
        <v>131</v>
      </c>
      <c r="C4" s="102" t="s">
        <v>132</v>
      </c>
      <c r="D4" s="102" t="s">
        <v>133</v>
      </c>
      <c r="E4" s="102" t="s">
        <v>134</v>
      </c>
      <c r="F4" s="103" t="s">
        <v>135</v>
      </c>
      <c r="G4" s="103"/>
      <c r="H4" s="103"/>
      <c r="I4" s="102" t="s">
        <v>136</v>
      </c>
      <c r="J4" s="102" t="s">
        <v>137</v>
      </c>
    </row>
    <row r="5" spans="1:10" ht="18.75" x14ac:dyDescent="0.25">
      <c r="A5" s="101"/>
      <c r="B5" s="79"/>
      <c r="C5" s="79"/>
      <c r="D5" s="79"/>
      <c r="E5" s="79"/>
      <c r="F5" s="68" t="s">
        <v>231</v>
      </c>
      <c r="G5" s="68" t="s">
        <v>232</v>
      </c>
      <c r="H5" s="68" t="s">
        <v>233</v>
      </c>
      <c r="I5" s="79"/>
      <c r="J5" s="79"/>
    </row>
    <row r="6" spans="1:10" ht="20.25" x14ac:dyDescent="0.25">
      <c r="A6" s="89" t="s">
        <v>138</v>
      </c>
      <c r="B6" s="90"/>
      <c r="C6" s="90"/>
      <c r="D6" s="90"/>
      <c r="E6" s="90"/>
      <c r="F6" s="90"/>
      <c r="G6" s="90"/>
      <c r="H6" s="90"/>
      <c r="I6" s="90"/>
      <c r="J6" s="90"/>
    </row>
    <row r="7" spans="1:10" ht="123.75" customHeight="1" x14ac:dyDescent="0.25">
      <c r="A7" s="35">
        <v>1</v>
      </c>
      <c r="B7" s="5" t="s">
        <v>289</v>
      </c>
      <c r="C7" s="6" t="s">
        <v>257</v>
      </c>
      <c r="D7" s="6" t="s">
        <v>140</v>
      </c>
      <c r="E7" s="6" t="s">
        <v>90</v>
      </c>
      <c r="F7" s="7">
        <v>5800</v>
      </c>
      <c r="G7" s="7">
        <v>87369</v>
      </c>
      <c r="H7" s="7"/>
      <c r="I7" s="6" t="s">
        <v>82</v>
      </c>
      <c r="J7" s="6" t="s">
        <v>141</v>
      </c>
    </row>
    <row r="8" spans="1:10" ht="63" customHeight="1" x14ac:dyDescent="0.25">
      <c r="A8" s="35">
        <v>2</v>
      </c>
      <c r="B8" s="5" t="s">
        <v>143</v>
      </c>
      <c r="C8" s="6" t="s">
        <v>139</v>
      </c>
      <c r="D8" s="6" t="s">
        <v>144</v>
      </c>
      <c r="E8" s="6" t="s">
        <v>234</v>
      </c>
      <c r="F8" s="7"/>
      <c r="G8" s="7">
        <v>350000</v>
      </c>
      <c r="H8" s="7"/>
      <c r="I8" s="6" t="s">
        <v>82</v>
      </c>
      <c r="J8" s="6" t="s">
        <v>142</v>
      </c>
    </row>
    <row r="9" spans="1:10" ht="66" customHeight="1" x14ac:dyDescent="0.25">
      <c r="A9" s="35">
        <v>3</v>
      </c>
      <c r="B9" s="36" t="s">
        <v>235</v>
      </c>
      <c r="C9" s="6" t="s">
        <v>139</v>
      </c>
      <c r="D9" s="6" t="s">
        <v>145</v>
      </c>
      <c r="E9" s="6">
        <v>2025</v>
      </c>
      <c r="F9" s="7">
        <v>449099</v>
      </c>
      <c r="G9" s="7">
        <v>350000</v>
      </c>
      <c r="H9" s="7"/>
      <c r="I9" s="6" t="s">
        <v>82</v>
      </c>
      <c r="J9" s="6" t="s">
        <v>142</v>
      </c>
    </row>
    <row r="10" spans="1:10" ht="66" customHeight="1" x14ac:dyDescent="0.25">
      <c r="A10" s="35">
        <v>4</v>
      </c>
      <c r="B10" s="77" t="s">
        <v>308</v>
      </c>
      <c r="C10" s="6" t="s">
        <v>257</v>
      </c>
      <c r="D10" s="6" t="s">
        <v>140</v>
      </c>
      <c r="E10" s="6" t="s">
        <v>108</v>
      </c>
      <c r="F10" s="7"/>
      <c r="G10" s="7">
        <v>50000</v>
      </c>
      <c r="H10" s="7">
        <v>50000</v>
      </c>
      <c r="I10" s="6"/>
      <c r="J10" s="6"/>
    </row>
    <row r="11" spans="1:10" ht="18.75" x14ac:dyDescent="0.25">
      <c r="A11" s="97" t="s">
        <v>146</v>
      </c>
      <c r="B11" s="83"/>
      <c r="C11" s="66"/>
      <c r="D11" s="66"/>
      <c r="E11" s="66"/>
      <c r="F11" s="68">
        <f>SUM(F7:F10)</f>
        <v>454899</v>
      </c>
      <c r="G11" s="76">
        <f t="shared" ref="G11:H11" si="0">SUM(G7:G10)</f>
        <v>837369</v>
      </c>
      <c r="H11" s="76">
        <f t="shared" si="0"/>
        <v>50000</v>
      </c>
      <c r="I11" s="66"/>
      <c r="J11" s="66"/>
    </row>
    <row r="12" spans="1:10" ht="20.25" x14ac:dyDescent="0.25">
      <c r="A12" s="89" t="s">
        <v>147</v>
      </c>
      <c r="B12" s="90"/>
      <c r="C12" s="90"/>
      <c r="D12" s="90"/>
      <c r="E12" s="90"/>
      <c r="F12" s="90"/>
      <c r="G12" s="90"/>
      <c r="H12" s="90"/>
      <c r="I12" s="90"/>
      <c r="J12" s="90"/>
    </row>
    <row r="13" spans="1:10" ht="37.5" x14ac:dyDescent="0.25">
      <c r="A13" s="35">
        <v>1</v>
      </c>
      <c r="B13" s="5" t="s">
        <v>148</v>
      </c>
      <c r="C13" s="6" t="s">
        <v>149</v>
      </c>
      <c r="D13" s="6" t="s">
        <v>150</v>
      </c>
      <c r="E13" s="6">
        <v>2025</v>
      </c>
      <c r="F13" s="37">
        <v>1000000</v>
      </c>
      <c r="G13" s="37">
        <v>654623</v>
      </c>
      <c r="H13" s="37"/>
      <c r="I13" s="6" t="s">
        <v>82</v>
      </c>
      <c r="J13" s="6" t="s">
        <v>153</v>
      </c>
    </row>
    <row r="14" spans="1:10" ht="37.5" x14ac:dyDescent="0.25">
      <c r="A14" s="35">
        <v>2</v>
      </c>
      <c r="B14" s="70" t="s">
        <v>151</v>
      </c>
      <c r="C14" s="6" t="s">
        <v>149</v>
      </c>
      <c r="D14" s="6" t="s">
        <v>152</v>
      </c>
      <c r="E14" s="6">
        <v>2025</v>
      </c>
      <c r="F14" s="37">
        <v>500000</v>
      </c>
      <c r="G14" s="7">
        <v>76191</v>
      </c>
      <c r="H14" s="37"/>
      <c r="I14" s="6" t="s">
        <v>82</v>
      </c>
      <c r="J14" s="6" t="s">
        <v>153</v>
      </c>
    </row>
    <row r="15" spans="1:10" ht="37.5" x14ac:dyDescent="0.25">
      <c r="A15" s="35">
        <v>3</v>
      </c>
      <c r="B15" s="5" t="s">
        <v>154</v>
      </c>
      <c r="C15" s="6" t="s">
        <v>139</v>
      </c>
      <c r="D15" s="9" t="s">
        <v>155</v>
      </c>
      <c r="E15" s="10">
        <v>2025</v>
      </c>
      <c r="F15" s="38">
        <v>500000</v>
      </c>
      <c r="G15" s="38">
        <v>61953</v>
      </c>
      <c r="H15" s="38"/>
      <c r="I15" s="38" t="s">
        <v>82</v>
      </c>
      <c r="J15" s="6" t="s">
        <v>153</v>
      </c>
    </row>
    <row r="16" spans="1:10" ht="37.5" x14ac:dyDescent="0.25">
      <c r="A16" s="35">
        <v>4</v>
      </c>
      <c r="B16" s="70" t="s">
        <v>156</v>
      </c>
      <c r="C16" s="6" t="s">
        <v>149</v>
      </c>
      <c r="D16" s="6" t="s">
        <v>157</v>
      </c>
      <c r="E16" s="6" t="s">
        <v>91</v>
      </c>
      <c r="F16" s="38">
        <v>100000</v>
      </c>
      <c r="G16" s="38">
        <v>979862</v>
      </c>
      <c r="H16" s="38"/>
      <c r="I16" s="38" t="s">
        <v>82</v>
      </c>
      <c r="J16" s="6" t="s">
        <v>153</v>
      </c>
    </row>
    <row r="17" spans="1:10" ht="56.25" x14ac:dyDescent="0.25">
      <c r="A17" s="35">
        <v>5</v>
      </c>
      <c r="B17" s="70" t="s">
        <v>158</v>
      </c>
      <c r="C17" s="6" t="s">
        <v>149</v>
      </c>
      <c r="D17" s="9" t="s">
        <v>155</v>
      </c>
      <c r="E17" s="6" t="s">
        <v>90</v>
      </c>
      <c r="F17" s="37">
        <v>500000</v>
      </c>
      <c r="G17" s="37">
        <v>1225664</v>
      </c>
      <c r="H17" s="37"/>
      <c r="I17" s="6" t="s">
        <v>82</v>
      </c>
      <c r="J17" s="6" t="s">
        <v>153</v>
      </c>
    </row>
    <row r="18" spans="1:10" ht="37.5" x14ac:dyDescent="0.25">
      <c r="A18" s="35">
        <v>6</v>
      </c>
      <c r="B18" s="5" t="s">
        <v>161</v>
      </c>
      <c r="C18" s="6" t="s">
        <v>149</v>
      </c>
      <c r="D18" s="9" t="s">
        <v>160</v>
      </c>
      <c r="E18" s="10" t="s">
        <v>90</v>
      </c>
      <c r="F18" s="38">
        <v>1000000</v>
      </c>
      <c r="G18" s="38">
        <v>1000000</v>
      </c>
      <c r="H18" s="38"/>
      <c r="I18" s="7" t="s">
        <v>82</v>
      </c>
      <c r="J18" s="6" t="s">
        <v>153</v>
      </c>
    </row>
    <row r="19" spans="1:10" ht="37.5" x14ac:dyDescent="0.25">
      <c r="A19" s="35">
        <v>7</v>
      </c>
      <c r="B19" s="5" t="s">
        <v>162</v>
      </c>
      <c r="C19" s="6" t="s">
        <v>149</v>
      </c>
      <c r="D19" s="9" t="s">
        <v>163</v>
      </c>
      <c r="E19" s="10">
        <v>2025</v>
      </c>
      <c r="F19" s="38">
        <v>400000</v>
      </c>
      <c r="G19" s="38">
        <v>389600</v>
      </c>
      <c r="H19" s="38"/>
      <c r="I19" s="7" t="s">
        <v>82</v>
      </c>
      <c r="J19" s="6" t="s">
        <v>153</v>
      </c>
    </row>
    <row r="20" spans="1:10" ht="37.5" x14ac:dyDescent="0.25">
      <c r="A20" s="35">
        <v>8</v>
      </c>
      <c r="B20" s="5" t="s">
        <v>164</v>
      </c>
      <c r="C20" s="6" t="s">
        <v>149</v>
      </c>
      <c r="D20" s="9" t="s">
        <v>163</v>
      </c>
      <c r="E20" s="10">
        <v>2025</v>
      </c>
      <c r="F20" s="38">
        <v>225800</v>
      </c>
      <c r="G20" s="38"/>
      <c r="H20" s="38"/>
      <c r="I20" s="7" t="s">
        <v>82</v>
      </c>
      <c r="J20" s="6" t="s">
        <v>153</v>
      </c>
    </row>
    <row r="21" spans="1:10" ht="37.5" x14ac:dyDescent="0.25">
      <c r="A21" s="35">
        <v>9</v>
      </c>
      <c r="B21" s="5" t="s">
        <v>165</v>
      </c>
      <c r="C21" s="6" t="s">
        <v>149</v>
      </c>
      <c r="D21" s="9" t="s">
        <v>152</v>
      </c>
      <c r="E21" s="10" t="s">
        <v>91</v>
      </c>
      <c r="F21" s="38">
        <v>200000</v>
      </c>
      <c r="G21" s="38">
        <v>2000000</v>
      </c>
      <c r="H21" s="38"/>
      <c r="I21" s="7" t="s">
        <v>82</v>
      </c>
      <c r="J21" s="6" t="s">
        <v>153</v>
      </c>
    </row>
    <row r="22" spans="1:10" ht="37.5" x14ac:dyDescent="0.25">
      <c r="A22" s="35">
        <v>10</v>
      </c>
      <c r="B22" s="5" t="s">
        <v>250</v>
      </c>
      <c r="C22" s="6" t="s">
        <v>149</v>
      </c>
      <c r="D22" s="9" t="s">
        <v>251</v>
      </c>
      <c r="E22" s="10">
        <v>2025</v>
      </c>
      <c r="F22" s="38">
        <v>200000</v>
      </c>
      <c r="G22" s="38">
        <v>500000</v>
      </c>
      <c r="H22" s="38"/>
      <c r="I22" s="7" t="s">
        <v>82</v>
      </c>
      <c r="J22" s="6" t="s">
        <v>153</v>
      </c>
    </row>
    <row r="23" spans="1:10" ht="37.5" x14ac:dyDescent="0.25">
      <c r="A23" s="35">
        <v>11</v>
      </c>
      <c r="B23" s="5" t="s">
        <v>266</v>
      </c>
      <c r="C23" s="6" t="s">
        <v>149</v>
      </c>
      <c r="D23" s="9" t="s">
        <v>160</v>
      </c>
      <c r="E23" s="10">
        <v>2025</v>
      </c>
      <c r="F23" s="38">
        <v>80000</v>
      </c>
      <c r="G23" s="38"/>
      <c r="H23" s="38"/>
      <c r="I23" s="7" t="s">
        <v>82</v>
      </c>
      <c r="J23" s="6" t="s">
        <v>153</v>
      </c>
    </row>
    <row r="24" spans="1:10" ht="37.5" x14ac:dyDescent="0.25">
      <c r="A24" s="35">
        <v>12</v>
      </c>
      <c r="B24" s="5" t="s">
        <v>237</v>
      </c>
      <c r="C24" s="6" t="s">
        <v>149</v>
      </c>
      <c r="D24" s="9" t="s">
        <v>238</v>
      </c>
      <c r="E24" s="10">
        <v>2026</v>
      </c>
      <c r="F24" s="38"/>
      <c r="G24" s="38">
        <v>1000000</v>
      </c>
      <c r="H24" s="38"/>
      <c r="I24" s="7" t="s">
        <v>82</v>
      </c>
      <c r="J24" s="6" t="s">
        <v>153</v>
      </c>
    </row>
    <row r="25" spans="1:10" ht="37.5" x14ac:dyDescent="0.25">
      <c r="A25" s="35">
        <v>13</v>
      </c>
      <c r="B25" s="5" t="s">
        <v>239</v>
      </c>
      <c r="C25" s="6" t="s">
        <v>149</v>
      </c>
      <c r="D25" s="9" t="s">
        <v>240</v>
      </c>
      <c r="E25" s="10">
        <v>2025</v>
      </c>
      <c r="F25" s="38">
        <v>100000</v>
      </c>
      <c r="G25" s="38"/>
      <c r="H25" s="38"/>
      <c r="I25" s="7"/>
      <c r="J25" s="6" t="s">
        <v>153</v>
      </c>
    </row>
    <row r="26" spans="1:10" ht="37.5" x14ac:dyDescent="0.25">
      <c r="A26" s="35">
        <v>14</v>
      </c>
      <c r="B26" s="5" t="s">
        <v>241</v>
      </c>
      <c r="C26" s="6" t="s">
        <v>139</v>
      </c>
      <c r="D26" s="9" t="s">
        <v>240</v>
      </c>
      <c r="E26" s="10">
        <v>2025</v>
      </c>
      <c r="F26" s="38">
        <v>100000</v>
      </c>
      <c r="G26" s="38"/>
      <c r="H26" s="38"/>
      <c r="I26" s="7" t="s">
        <v>82</v>
      </c>
      <c r="J26" s="6" t="s">
        <v>153</v>
      </c>
    </row>
    <row r="27" spans="1:10" ht="37.5" x14ac:dyDescent="0.25">
      <c r="A27" s="35">
        <v>15</v>
      </c>
      <c r="B27" s="5" t="s">
        <v>290</v>
      </c>
      <c r="C27" s="6" t="s">
        <v>139</v>
      </c>
      <c r="D27" s="9" t="s">
        <v>291</v>
      </c>
      <c r="E27" s="10">
        <v>2025</v>
      </c>
      <c r="F27" s="38">
        <v>200000</v>
      </c>
      <c r="G27" s="38">
        <v>774263</v>
      </c>
      <c r="H27" s="38"/>
      <c r="I27" s="7"/>
      <c r="J27" s="6" t="s">
        <v>153</v>
      </c>
    </row>
    <row r="28" spans="1:10" ht="75" x14ac:dyDescent="0.25">
      <c r="A28" s="35">
        <v>16</v>
      </c>
      <c r="B28" s="70" t="s">
        <v>167</v>
      </c>
      <c r="C28" s="6" t="s">
        <v>149</v>
      </c>
      <c r="D28" s="6" t="s">
        <v>242</v>
      </c>
      <c r="E28" s="6">
        <v>2025</v>
      </c>
      <c r="F28" s="37">
        <v>591253</v>
      </c>
      <c r="G28" s="37"/>
      <c r="H28" s="37"/>
      <c r="I28" s="6" t="s">
        <v>82</v>
      </c>
      <c r="J28" s="6" t="s">
        <v>166</v>
      </c>
    </row>
    <row r="29" spans="1:10" ht="75" x14ac:dyDescent="0.25">
      <c r="A29" s="35">
        <v>17</v>
      </c>
      <c r="B29" s="70" t="s">
        <v>169</v>
      </c>
      <c r="C29" s="6" t="s">
        <v>149</v>
      </c>
      <c r="D29" s="6" t="s">
        <v>242</v>
      </c>
      <c r="E29" s="6" t="s">
        <v>91</v>
      </c>
      <c r="F29" s="37">
        <v>570000</v>
      </c>
      <c r="G29" s="37">
        <v>722932</v>
      </c>
      <c r="H29" s="37"/>
      <c r="I29" s="6" t="s">
        <v>82</v>
      </c>
      <c r="J29" s="6" t="s">
        <v>168</v>
      </c>
    </row>
    <row r="30" spans="1:10" ht="75" x14ac:dyDescent="0.25">
      <c r="A30" s="35">
        <v>18</v>
      </c>
      <c r="B30" s="70" t="s">
        <v>170</v>
      </c>
      <c r="C30" s="6" t="s">
        <v>149</v>
      </c>
      <c r="D30" s="6" t="s">
        <v>242</v>
      </c>
      <c r="E30" s="6">
        <v>2025</v>
      </c>
      <c r="F30" s="37">
        <v>251682</v>
      </c>
      <c r="G30" s="37"/>
      <c r="H30" s="37"/>
      <c r="I30" s="6" t="s">
        <v>82</v>
      </c>
      <c r="J30" s="6" t="s">
        <v>168</v>
      </c>
    </row>
    <row r="31" spans="1:10" ht="75" x14ac:dyDescent="0.25">
      <c r="A31" s="35">
        <v>19</v>
      </c>
      <c r="B31" s="70" t="s">
        <v>174</v>
      </c>
      <c r="C31" s="6" t="s">
        <v>149</v>
      </c>
      <c r="D31" s="6" t="s">
        <v>242</v>
      </c>
      <c r="E31" s="6">
        <v>2025</v>
      </c>
      <c r="F31" s="37">
        <v>61025</v>
      </c>
      <c r="G31" s="37"/>
      <c r="H31" s="37"/>
      <c r="I31" s="6" t="s">
        <v>82</v>
      </c>
      <c r="J31" s="6" t="s">
        <v>175</v>
      </c>
    </row>
    <row r="32" spans="1:10" ht="75" x14ac:dyDescent="0.25">
      <c r="A32" s="35">
        <v>20</v>
      </c>
      <c r="B32" s="5" t="s">
        <v>243</v>
      </c>
      <c r="C32" s="6" t="s">
        <v>149</v>
      </c>
      <c r="D32" s="6" t="s">
        <v>242</v>
      </c>
      <c r="E32" s="6" t="s">
        <v>91</v>
      </c>
      <c r="F32" s="37">
        <v>105026</v>
      </c>
      <c r="G32" s="37">
        <v>507251</v>
      </c>
      <c r="H32" s="37"/>
      <c r="I32" s="6" t="s">
        <v>82</v>
      </c>
      <c r="J32" s="6" t="s">
        <v>168</v>
      </c>
    </row>
    <row r="33" spans="1:10" ht="75" x14ac:dyDescent="0.25">
      <c r="A33" s="35">
        <v>21</v>
      </c>
      <c r="B33" s="5" t="s">
        <v>244</v>
      </c>
      <c r="C33" s="6" t="s">
        <v>149</v>
      </c>
      <c r="D33" s="6" t="s">
        <v>242</v>
      </c>
      <c r="E33" s="6" t="s">
        <v>91</v>
      </c>
      <c r="F33" s="37">
        <v>45026</v>
      </c>
      <c r="G33" s="37">
        <v>512163</v>
      </c>
      <c r="H33" s="37"/>
      <c r="I33" s="6" t="s">
        <v>82</v>
      </c>
      <c r="J33" s="6" t="s">
        <v>168</v>
      </c>
    </row>
    <row r="34" spans="1:10" ht="75" x14ac:dyDescent="0.25">
      <c r="A34" s="35">
        <v>22</v>
      </c>
      <c r="B34" s="70" t="s">
        <v>245</v>
      </c>
      <c r="C34" s="6" t="s">
        <v>159</v>
      </c>
      <c r="D34" s="6" t="s">
        <v>242</v>
      </c>
      <c r="E34" s="6">
        <v>2025</v>
      </c>
      <c r="F34" s="37">
        <v>47948</v>
      </c>
      <c r="G34" s="37"/>
      <c r="H34" s="37"/>
      <c r="I34" s="7" t="s">
        <v>82</v>
      </c>
      <c r="J34" s="6" t="s">
        <v>175</v>
      </c>
    </row>
    <row r="35" spans="1:10" ht="75" x14ac:dyDescent="0.25">
      <c r="A35" s="35">
        <v>23</v>
      </c>
      <c r="B35" s="70" t="s">
        <v>246</v>
      </c>
      <c r="C35" s="6" t="s">
        <v>159</v>
      </c>
      <c r="D35" s="6" t="s">
        <v>242</v>
      </c>
      <c r="E35" s="6">
        <v>2025</v>
      </c>
      <c r="F35" s="37">
        <v>20036</v>
      </c>
      <c r="G35" s="37"/>
      <c r="H35" s="37"/>
      <c r="I35" s="6" t="s">
        <v>82</v>
      </c>
      <c r="J35" s="6" t="s">
        <v>175</v>
      </c>
    </row>
    <row r="36" spans="1:10" ht="75" x14ac:dyDescent="0.25">
      <c r="A36" s="35">
        <v>24</v>
      </c>
      <c r="B36" s="70" t="s">
        <v>247</v>
      </c>
      <c r="C36" s="6" t="s">
        <v>159</v>
      </c>
      <c r="D36" s="6" t="s">
        <v>242</v>
      </c>
      <c r="E36" s="6">
        <v>2025</v>
      </c>
      <c r="F36" s="37">
        <v>34038</v>
      </c>
      <c r="G36" s="37"/>
      <c r="H36" s="37"/>
      <c r="I36" s="6" t="s">
        <v>82</v>
      </c>
      <c r="J36" s="6" t="s">
        <v>175</v>
      </c>
    </row>
    <row r="37" spans="1:10" ht="103.9" customHeight="1" x14ac:dyDescent="0.3">
      <c r="A37" s="35">
        <v>25</v>
      </c>
      <c r="B37" s="71" t="s">
        <v>292</v>
      </c>
      <c r="C37" s="6" t="s">
        <v>159</v>
      </c>
      <c r="D37" s="6" t="s">
        <v>242</v>
      </c>
      <c r="E37" s="6">
        <v>2025</v>
      </c>
      <c r="F37" s="37">
        <v>1458</v>
      </c>
      <c r="G37" s="37"/>
      <c r="H37" s="37"/>
      <c r="I37" s="6"/>
      <c r="J37" s="6" t="s">
        <v>175</v>
      </c>
    </row>
    <row r="38" spans="1:10" ht="112.15" customHeight="1" x14ac:dyDescent="0.25">
      <c r="A38" s="35">
        <v>26</v>
      </c>
      <c r="B38" s="70" t="s">
        <v>293</v>
      </c>
      <c r="C38" s="6" t="s">
        <v>159</v>
      </c>
      <c r="D38" s="6" t="s">
        <v>242</v>
      </c>
      <c r="E38" s="6">
        <v>2025</v>
      </c>
      <c r="F38" s="37">
        <v>1508</v>
      </c>
      <c r="G38" s="37"/>
      <c r="H38" s="37"/>
      <c r="I38" s="6"/>
      <c r="J38" s="6" t="s">
        <v>175</v>
      </c>
    </row>
    <row r="39" spans="1:10" ht="75" x14ac:dyDescent="0.25">
      <c r="A39" s="35">
        <v>27</v>
      </c>
      <c r="B39" s="5" t="s">
        <v>248</v>
      </c>
      <c r="C39" s="6" t="s">
        <v>249</v>
      </c>
      <c r="D39" s="6" t="s">
        <v>242</v>
      </c>
      <c r="E39" s="6">
        <v>2025</v>
      </c>
      <c r="F39" s="37">
        <v>35750</v>
      </c>
      <c r="G39" s="37"/>
      <c r="H39" s="37"/>
      <c r="I39" s="6" t="s">
        <v>82</v>
      </c>
      <c r="J39" s="6" t="s">
        <v>175</v>
      </c>
    </row>
    <row r="40" spans="1:10" ht="225" x14ac:dyDescent="0.25">
      <c r="A40" s="35">
        <v>28</v>
      </c>
      <c r="B40" s="5" t="s">
        <v>274</v>
      </c>
      <c r="C40" s="6" t="s">
        <v>172</v>
      </c>
      <c r="D40" s="6" t="s">
        <v>140</v>
      </c>
      <c r="E40" s="6">
        <v>2025</v>
      </c>
      <c r="F40" s="38">
        <v>5375</v>
      </c>
      <c r="G40" s="38"/>
      <c r="H40" s="38"/>
      <c r="I40" s="6" t="s">
        <v>82</v>
      </c>
      <c r="J40" s="6" t="s">
        <v>173</v>
      </c>
    </row>
    <row r="41" spans="1:10" ht="93.75" x14ac:dyDescent="0.25">
      <c r="A41" s="35">
        <v>29</v>
      </c>
      <c r="B41" s="5" t="s">
        <v>309</v>
      </c>
      <c r="C41" s="60" t="s">
        <v>139</v>
      </c>
      <c r="D41" s="6" t="s">
        <v>140</v>
      </c>
      <c r="E41" s="6">
        <v>2026</v>
      </c>
      <c r="F41" s="38"/>
      <c r="G41" s="38">
        <v>55754</v>
      </c>
      <c r="H41" s="38"/>
      <c r="I41" s="6" t="s">
        <v>82</v>
      </c>
      <c r="J41" s="6" t="s">
        <v>176</v>
      </c>
    </row>
    <row r="42" spans="1:10" ht="18.75" x14ac:dyDescent="0.25">
      <c r="A42" s="97" t="s">
        <v>146</v>
      </c>
      <c r="B42" s="83"/>
      <c r="C42" s="60"/>
      <c r="D42" s="66"/>
      <c r="E42" s="66"/>
      <c r="F42" s="39">
        <f>SUM(F13:F41)</f>
        <v>6875925</v>
      </c>
      <c r="G42" s="39">
        <f>SUM(G13:G41)</f>
        <v>10460256</v>
      </c>
      <c r="H42" s="39">
        <f>SUM(H13:H41)</f>
        <v>0</v>
      </c>
      <c r="I42" s="66"/>
      <c r="J42" s="66"/>
    </row>
    <row r="43" spans="1:10" ht="20.25" x14ac:dyDescent="0.25">
      <c r="A43" s="95" t="s">
        <v>252</v>
      </c>
      <c r="B43" s="96"/>
      <c r="C43" s="96"/>
      <c r="D43" s="96"/>
      <c r="E43" s="96"/>
      <c r="F43" s="96"/>
      <c r="G43" s="96"/>
      <c r="H43" s="96"/>
      <c r="I43" s="96"/>
      <c r="J43" s="96"/>
    </row>
    <row r="44" spans="1:10" ht="112.5" x14ac:dyDescent="0.25">
      <c r="A44" s="35">
        <v>1</v>
      </c>
      <c r="B44" s="70" t="s">
        <v>179</v>
      </c>
      <c r="C44" s="6" t="s">
        <v>149</v>
      </c>
      <c r="D44" s="6" t="s">
        <v>140</v>
      </c>
      <c r="E44" s="6">
        <v>2025</v>
      </c>
      <c r="F44" s="11">
        <v>651146</v>
      </c>
      <c r="G44" s="11"/>
      <c r="H44" s="11"/>
      <c r="I44" s="6" t="s">
        <v>82</v>
      </c>
      <c r="J44" s="6" t="s">
        <v>178</v>
      </c>
    </row>
    <row r="45" spans="1:10" ht="75" x14ac:dyDescent="0.25">
      <c r="A45" s="35">
        <v>2</v>
      </c>
      <c r="B45" s="70" t="s">
        <v>180</v>
      </c>
      <c r="C45" s="6" t="s">
        <v>159</v>
      </c>
      <c r="D45" s="6" t="s">
        <v>140</v>
      </c>
      <c r="E45" s="6">
        <v>2025</v>
      </c>
      <c r="F45" s="11">
        <v>29422</v>
      </c>
      <c r="G45" s="11"/>
      <c r="H45" s="11"/>
      <c r="I45" s="6" t="s">
        <v>82</v>
      </c>
      <c r="J45" s="6" t="s">
        <v>177</v>
      </c>
    </row>
    <row r="46" spans="1:10" ht="37.5" x14ac:dyDescent="0.25">
      <c r="A46" s="35">
        <v>3</v>
      </c>
      <c r="B46" s="70" t="s">
        <v>181</v>
      </c>
      <c r="C46" s="6" t="s">
        <v>149</v>
      </c>
      <c r="D46" s="6" t="s">
        <v>140</v>
      </c>
      <c r="E46" s="6">
        <v>2027</v>
      </c>
      <c r="F46" s="11">
        <v>1177048</v>
      </c>
      <c r="G46" s="11"/>
      <c r="H46" s="11"/>
      <c r="I46" s="6" t="s">
        <v>82</v>
      </c>
      <c r="J46" s="6" t="s">
        <v>177</v>
      </c>
    </row>
    <row r="47" spans="1:10" ht="75" x14ac:dyDescent="0.3">
      <c r="A47" s="35">
        <v>4</v>
      </c>
      <c r="B47" s="72" t="s">
        <v>294</v>
      </c>
      <c r="C47" s="6" t="s">
        <v>159</v>
      </c>
      <c r="D47" s="6" t="s">
        <v>140</v>
      </c>
      <c r="E47" s="6">
        <v>2025</v>
      </c>
      <c r="F47" s="11">
        <v>9401</v>
      </c>
      <c r="G47" s="11"/>
      <c r="H47" s="11"/>
      <c r="I47" s="6"/>
      <c r="J47" s="6" t="s">
        <v>177</v>
      </c>
    </row>
    <row r="48" spans="1:10" ht="37.5" x14ac:dyDescent="0.25">
      <c r="A48" s="35">
        <v>5</v>
      </c>
      <c r="B48" s="70" t="s">
        <v>253</v>
      </c>
      <c r="C48" s="6" t="s">
        <v>149</v>
      </c>
      <c r="D48" s="6" t="s">
        <v>140</v>
      </c>
      <c r="E48" s="6">
        <v>2026</v>
      </c>
      <c r="F48" s="11"/>
      <c r="G48" s="11"/>
      <c r="H48" s="11">
        <v>150000</v>
      </c>
      <c r="I48" s="6" t="s">
        <v>82</v>
      </c>
      <c r="J48" s="6" t="s">
        <v>177</v>
      </c>
    </row>
    <row r="49" spans="1:10" ht="75" x14ac:dyDescent="0.25">
      <c r="A49" s="35">
        <v>6</v>
      </c>
      <c r="B49" s="5" t="s">
        <v>254</v>
      </c>
      <c r="C49" s="6" t="s">
        <v>159</v>
      </c>
      <c r="D49" s="6" t="s">
        <v>140</v>
      </c>
      <c r="E49" s="6">
        <v>2025</v>
      </c>
      <c r="F49" s="11">
        <v>19984</v>
      </c>
      <c r="G49" s="11"/>
      <c r="H49" s="11"/>
      <c r="I49" s="6" t="s">
        <v>82</v>
      </c>
      <c r="J49" s="6" t="s">
        <v>177</v>
      </c>
    </row>
    <row r="50" spans="1:10" ht="75" x14ac:dyDescent="0.25">
      <c r="A50" s="35">
        <v>7</v>
      </c>
      <c r="B50" s="70" t="s">
        <v>255</v>
      </c>
      <c r="C50" s="6" t="s">
        <v>159</v>
      </c>
      <c r="D50" s="6" t="s">
        <v>140</v>
      </c>
      <c r="E50" s="6">
        <v>2025</v>
      </c>
      <c r="F50" s="11">
        <v>131742</v>
      </c>
      <c r="G50" s="27"/>
      <c r="H50" s="11"/>
      <c r="I50" s="6" t="s">
        <v>82</v>
      </c>
      <c r="J50" s="6" t="s">
        <v>184</v>
      </c>
    </row>
    <row r="51" spans="1:10" ht="56.25" x14ac:dyDescent="0.25">
      <c r="A51" s="35">
        <v>8</v>
      </c>
      <c r="B51" s="5" t="s">
        <v>185</v>
      </c>
      <c r="C51" s="6" t="s">
        <v>149</v>
      </c>
      <c r="D51" s="6" t="s">
        <v>186</v>
      </c>
      <c r="E51" s="6" t="s">
        <v>91</v>
      </c>
      <c r="F51" s="11">
        <v>50000</v>
      </c>
      <c r="G51" s="11">
        <v>38500</v>
      </c>
      <c r="H51" s="11"/>
      <c r="I51" s="6" t="s">
        <v>82</v>
      </c>
      <c r="J51" s="6" t="s">
        <v>177</v>
      </c>
    </row>
    <row r="52" spans="1:10" ht="56.25" x14ac:dyDescent="0.25">
      <c r="A52" s="35">
        <v>9</v>
      </c>
      <c r="B52" s="5" t="s">
        <v>187</v>
      </c>
      <c r="C52" s="6" t="s">
        <v>149</v>
      </c>
      <c r="D52" s="6" t="s">
        <v>186</v>
      </c>
      <c r="E52" s="10" t="s">
        <v>91</v>
      </c>
      <c r="F52" s="11">
        <v>80000</v>
      </c>
      <c r="G52" s="11">
        <v>101817</v>
      </c>
      <c r="H52" s="11"/>
      <c r="I52" s="6" t="s">
        <v>82</v>
      </c>
      <c r="J52" s="6" t="s">
        <v>177</v>
      </c>
    </row>
    <row r="53" spans="1:10" ht="37.5" x14ac:dyDescent="0.25">
      <c r="A53" s="35">
        <v>10</v>
      </c>
      <c r="B53" s="5" t="s">
        <v>188</v>
      </c>
      <c r="C53" s="6" t="s">
        <v>149</v>
      </c>
      <c r="D53" s="6" t="s">
        <v>186</v>
      </c>
      <c r="E53" s="10" t="s">
        <v>91</v>
      </c>
      <c r="F53" s="11">
        <v>80000</v>
      </c>
      <c r="G53" s="11">
        <v>189683</v>
      </c>
      <c r="H53" s="38"/>
      <c r="I53" s="38" t="s">
        <v>82</v>
      </c>
      <c r="J53" s="6" t="s">
        <v>177</v>
      </c>
    </row>
    <row r="54" spans="1:10" ht="75" x14ac:dyDescent="0.25">
      <c r="A54" s="35">
        <v>12</v>
      </c>
      <c r="B54" s="5" t="s">
        <v>295</v>
      </c>
      <c r="C54" s="6" t="s">
        <v>159</v>
      </c>
      <c r="D54" s="6" t="s">
        <v>140</v>
      </c>
      <c r="E54" s="10">
        <v>2025</v>
      </c>
      <c r="F54" s="38">
        <v>35582</v>
      </c>
      <c r="G54" s="38"/>
      <c r="H54" s="38"/>
      <c r="I54" s="7" t="s">
        <v>82</v>
      </c>
      <c r="J54" s="6" t="s">
        <v>177</v>
      </c>
    </row>
    <row r="55" spans="1:10" ht="56.25" x14ac:dyDescent="0.25">
      <c r="A55" s="35">
        <v>13</v>
      </c>
      <c r="B55" s="5" t="s">
        <v>310</v>
      </c>
      <c r="C55" s="6" t="s">
        <v>149</v>
      </c>
      <c r="D55" s="6" t="s">
        <v>140</v>
      </c>
      <c r="E55" s="6">
        <v>2026</v>
      </c>
      <c r="F55" s="11"/>
      <c r="G55" s="7">
        <v>99476</v>
      </c>
      <c r="H55" s="38">
        <v>805070</v>
      </c>
      <c r="I55" s="7" t="s">
        <v>82</v>
      </c>
      <c r="J55" s="6" t="s">
        <v>177</v>
      </c>
    </row>
    <row r="56" spans="1:10" ht="37.5" x14ac:dyDescent="0.25">
      <c r="A56" s="35">
        <v>14</v>
      </c>
      <c r="B56" s="5" t="s">
        <v>256</v>
      </c>
      <c r="C56" s="6" t="s">
        <v>149</v>
      </c>
      <c r="D56" s="6" t="s">
        <v>140</v>
      </c>
      <c r="E56" s="6">
        <v>2026</v>
      </c>
      <c r="F56" s="11"/>
      <c r="G56" s="7"/>
      <c r="H56" s="38">
        <v>46703</v>
      </c>
      <c r="I56" s="7" t="s">
        <v>82</v>
      </c>
      <c r="J56" s="6" t="s">
        <v>177</v>
      </c>
    </row>
    <row r="57" spans="1:10" ht="37.5" x14ac:dyDescent="0.25">
      <c r="A57" s="35">
        <v>15</v>
      </c>
      <c r="B57" s="5" t="s">
        <v>297</v>
      </c>
      <c r="C57" s="6" t="s">
        <v>257</v>
      </c>
      <c r="D57" s="6" t="s">
        <v>140</v>
      </c>
      <c r="E57" s="6">
        <v>2025</v>
      </c>
      <c r="F57" s="11">
        <v>12922</v>
      </c>
      <c r="G57" s="7"/>
      <c r="H57" s="38"/>
      <c r="I57" s="7" t="s">
        <v>82</v>
      </c>
      <c r="J57" s="6" t="s">
        <v>177</v>
      </c>
    </row>
    <row r="58" spans="1:10" ht="37.5" x14ac:dyDescent="0.25">
      <c r="A58" s="35">
        <v>17</v>
      </c>
      <c r="B58" s="5" t="s">
        <v>258</v>
      </c>
      <c r="C58" s="6" t="s">
        <v>149</v>
      </c>
      <c r="D58" s="6" t="s">
        <v>140</v>
      </c>
      <c r="E58" s="6" t="s">
        <v>91</v>
      </c>
      <c r="F58" s="38">
        <v>10000</v>
      </c>
      <c r="G58" s="38">
        <v>1610500</v>
      </c>
      <c r="H58" s="38">
        <v>1365293</v>
      </c>
      <c r="I58" s="7" t="s">
        <v>82</v>
      </c>
      <c r="J58" s="6" t="s">
        <v>184</v>
      </c>
    </row>
    <row r="59" spans="1:10" ht="18.75" x14ac:dyDescent="0.25">
      <c r="A59" s="97" t="s">
        <v>146</v>
      </c>
      <c r="B59" s="83"/>
      <c r="C59" s="66"/>
      <c r="D59" s="66"/>
      <c r="E59" s="66"/>
      <c r="F59" s="68">
        <f>SUM(F44:F58)</f>
        <v>2287247</v>
      </c>
      <c r="G59" s="68">
        <f>SUM(G44:G58)</f>
        <v>2039976</v>
      </c>
      <c r="H59" s="68">
        <f>SUM(H44:H58)</f>
        <v>2367066</v>
      </c>
      <c r="I59" s="66"/>
      <c r="J59" s="66"/>
    </row>
    <row r="60" spans="1:10" ht="20.25" x14ac:dyDescent="0.25">
      <c r="A60" s="95" t="s">
        <v>189</v>
      </c>
      <c r="B60" s="96"/>
      <c r="C60" s="96"/>
      <c r="D60" s="96"/>
      <c r="E60" s="96"/>
      <c r="F60" s="96"/>
      <c r="G60" s="96"/>
      <c r="H60" s="96"/>
      <c r="I60" s="96"/>
      <c r="J60" s="96"/>
    </row>
    <row r="61" spans="1:10" ht="75" x14ac:dyDescent="0.25">
      <c r="A61" s="35">
        <v>1</v>
      </c>
      <c r="B61" s="5" t="s">
        <v>191</v>
      </c>
      <c r="C61" s="6" t="s">
        <v>149</v>
      </c>
      <c r="D61" s="6" t="s">
        <v>140</v>
      </c>
      <c r="E61" s="6" t="s">
        <v>91</v>
      </c>
      <c r="F61" s="40">
        <v>540000</v>
      </c>
      <c r="G61" s="40">
        <v>1142091</v>
      </c>
      <c r="H61" s="40">
        <v>937500</v>
      </c>
      <c r="I61" s="6" t="s">
        <v>82</v>
      </c>
      <c r="J61" s="6" t="s">
        <v>190</v>
      </c>
    </row>
    <row r="62" spans="1:10" ht="18.75" x14ac:dyDescent="0.3">
      <c r="A62" s="97" t="s">
        <v>146</v>
      </c>
      <c r="B62" s="83"/>
      <c r="C62" s="66"/>
      <c r="D62" s="66"/>
      <c r="E62" s="66"/>
      <c r="F62" s="64">
        <f>SUM(F61:F61)</f>
        <v>540000</v>
      </c>
      <c r="G62" s="64">
        <f>SUM(G61:G61)</f>
        <v>1142091</v>
      </c>
      <c r="H62" s="68">
        <f>SUM(H61:H61)</f>
        <v>937500</v>
      </c>
      <c r="I62" s="66"/>
      <c r="J62" s="66"/>
    </row>
    <row r="63" spans="1:10" ht="20.25" x14ac:dyDescent="0.25">
      <c r="A63" s="95" t="s">
        <v>192</v>
      </c>
      <c r="B63" s="96"/>
      <c r="C63" s="96"/>
      <c r="D63" s="96"/>
      <c r="E63" s="96"/>
      <c r="F63" s="96"/>
      <c r="G63" s="96"/>
      <c r="H63" s="96"/>
      <c r="I63" s="96"/>
      <c r="J63" s="96"/>
    </row>
    <row r="64" spans="1:10" ht="18.75" x14ac:dyDescent="0.25">
      <c r="A64" s="35">
        <v>1</v>
      </c>
      <c r="B64" s="41"/>
      <c r="C64" s="6"/>
      <c r="D64" s="6"/>
      <c r="E64" s="6"/>
      <c r="F64" s="37"/>
      <c r="G64" s="37"/>
      <c r="H64" s="37"/>
      <c r="I64" s="6"/>
      <c r="J64" s="6"/>
    </row>
    <row r="65" spans="1:10" ht="18.75" x14ac:dyDescent="0.25">
      <c r="A65" s="35">
        <v>2</v>
      </c>
      <c r="B65" s="41"/>
      <c r="C65" s="6"/>
      <c r="D65" s="6"/>
      <c r="E65" s="6"/>
      <c r="F65" s="37"/>
      <c r="G65" s="37"/>
      <c r="H65" s="37"/>
      <c r="I65" s="6"/>
      <c r="J65" s="6"/>
    </row>
    <row r="66" spans="1:10" ht="18.75" x14ac:dyDescent="0.25">
      <c r="A66" s="98" t="s">
        <v>193</v>
      </c>
      <c r="B66" s="86"/>
      <c r="C66" s="6"/>
      <c r="D66" s="6"/>
      <c r="E66" s="6"/>
      <c r="F66" s="68">
        <f>SUM(F64:F64)</f>
        <v>0</v>
      </c>
      <c r="G66" s="68">
        <f t="shared" ref="G66:H66" si="1">SUM(G64:G64)</f>
        <v>0</v>
      </c>
      <c r="H66" s="68">
        <f t="shared" si="1"/>
        <v>0</v>
      </c>
      <c r="I66" s="6"/>
      <c r="J66" s="6"/>
    </row>
    <row r="67" spans="1:10" ht="20.25" x14ac:dyDescent="0.25">
      <c r="A67" s="95" t="s">
        <v>194</v>
      </c>
      <c r="B67" s="96"/>
      <c r="C67" s="96"/>
      <c r="D67" s="96"/>
      <c r="E67" s="96"/>
      <c r="F67" s="96"/>
      <c r="G67" s="96"/>
      <c r="H67" s="96"/>
      <c r="I67" s="96"/>
      <c r="J67" s="96"/>
    </row>
    <row r="68" spans="1:10" ht="75" x14ac:dyDescent="0.25">
      <c r="A68" s="35">
        <v>1</v>
      </c>
      <c r="B68" s="70" t="s">
        <v>259</v>
      </c>
      <c r="C68" s="6" t="s">
        <v>275</v>
      </c>
      <c r="D68" s="6" t="s">
        <v>140</v>
      </c>
      <c r="E68" s="6" t="s">
        <v>90</v>
      </c>
      <c r="F68" s="37">
        <v>2788479</v>
      </c>
      <c r="G68" s="37">
        <v>2071084</v>
      </c>
      <c r="H68" s="37">
        <v>2055915</v>
      </c>
      <c r="I68" s="6" t="s">
        <v>82</v>
      </c>
      <c r="J68" s="6" t="s">
        <v>195</v>
      </c>
    </row>
    <row r="69" spans="1:10" ht="56.25" x14ac:dyDescent="0.25">
      <c r="A69" s="35">
        <v>2</v>
      </c>
      <c r="B69" s="70" t="s">
        <v>196</v>
      </c>
      <c r="C69" s="6" t="s">
        <v>276</v>
      </c>
      <c r="D69" s="6" t="s">
        <v>140</v>
      </c>
      <c r="E69" s="6" t="s">
        <v>90</v>
      </c>
      <c r="F69" s="37">
        <v>26901</v>
      </c>
      <c r="G69" s="37">
        <v>26901</v>
      </c>
      <c r="H69" s="37">
        <v>26901</v>
      </c>
      <c r="I69" s="6" t="s">
        <v>82</v>
      </c>
      <c r="J69" s="6" t="s">
        <v>195</v>
      </c>
    </row>
    <row r="70" spans="1:10" ht="56.25" x14ac:dyDescent="0.25">
      <c r="A70" s="35">
        <v>3</v>
      </c>
      <c r="B70" s="70" t="s">
        <v>197</v>
      </c>
      <c r="C70" s="6" t="s">
        <v>277</v>
      </c>
      <c r="D70" s="6" t="s">
        <v>140</v>
      </c>
      <c r="E70" s="6" t="s">
        <v>90</v>
      </c>
      <c r="F70" s="37">
        <v>1878</v>
      </c>
      <c r="G70" s="37">
        <v>1878</v>
      </c>
      <c r="H70" s="37">
        <v>1878</v>
      </c>
      <c r="I70" s="6" t="s">
        <v>82</v>
      </c>
      <c r="J70" s="6" t="s">
        <v>195</v>
      </c>
    </row>
    <row r="71" spans="1:10" ht="75" x14ac:dyDescent="0.25">
      <c r="A71" s="35">
        <v>4</v>
      </c>
      <c r="B71" s="70" t="s">
        <v>198</v>
      </c>
      <c r="C71" s="6" t="s">
        <v>199</v>
      </c>
      <c r="D71" s="6" t="s">
        <v>140</v>
      </c>
      <c r="E71" s="6" t="s">
        <v>90</v>
      </c>
      <c r="F71" s="37">
        <v>275885</v>
      </c>
      <c r="G71" s="37">
        <v>62696</v>
      </c>
      <c r="H71" s="37">
        <v>138510</v>
      </c>
      <c r="I71" s="6" t="s">
        <v>82</v>
      </c>
      <c r="J71" s="6" t="s">
        <v>195</v>
      </c>
    </row>
    <row r="72" spans="1:10" ht="131.25" x14ac:dyDescent="0.25">
      <c r="A72" s="35">
        <v>5</v>
      </c>
      <c r="B72" s="70" t="s">
        <v>200</v>
      </c>
      <c r="C72" s="6" t="s">
        <v>139</v>
      </c>
      <c r="D72" s="6" t="s">
        <v>140</v>
      </c>
      <c r="E72" s="6" t="s">
        <v>108</v>
      </c>
      <c r="F72" s="7"/>
      <c r="G72" s="7">
        <v>69435</v>
      </c>
      <c r="H72" s="7">
        <v>110000</v>
      </c>
      <c r="I72" s="6" t="s">
        <v>82</v>
      </c>
      <c r="J72" s="6" t="s">
        <v>201</v>
      </c>
    </row>
    <row r="73" spans="1:10" ht="409.5" x14ac:dyDescent="0.25">
      <c r="A73" s="35">
        <v>6</v>
      </c>
      <c r="B73" s="70" t="s">
        <v>202</v>
      </c>
      <c r="C73" s="6" t="s">
        <v>203</v>
      </c>
      <c r="D73" s="6" t="s">
        <v>140</v>
      </c>
      <c r="E73" s="6" t="s">
        <v>108</v>
      </c>
      <c r="F73" s="7"/>
      <c r="G73" s="7">
        <v>10000</v>
      </c>
      <c r="H73" s="7">
        <v>8000</v>
      </c>
      <c r="I73" s="6" t="s">
        <v>82</v>
      </c>
      <c r="J73" s="6" t="s">
        <v>204</v>
      </c>
    </row>
    <row r="74" spans="1:10" ht="409.5" x14ac:dyDescent="0.25">
      <c r="A74" s="35">
        <v>7</v>
      </c>
      <c r="B74" s="70" t="s">
        <v>205</v>
      </c>
      <c r="C74" s="6" t="s">
        <v>206</v>
      </c>
      <c r="D74" s="6" t="s">
        <v>140</v>
      </c>
      <c r="E74" s="6" t="s">
        <v>90</v>
      </c>
      <c r="F74" s="7">
        <v>29500</v>
      </c>
      <c r="G74" s="7">
        <v>16375</v>
      </c>
      <c r="H74" s="7">
        <v>30500</v>
      </c>
      <c r="I74" s="42" t="s">
        <v>82</v>
      </c>
      <c r="J74" s="6" t="s">
        <v>207</v>
      </c>
    </row>
    <row r="75" spans="1:10" ht="75" x14ac:dyDescent="0.25">
      <c r="A75" s="35">
        <v>8</v>
      </c>
      <c r="B75" s="5" t="s">
        <v>208</v>
      </c>
      <c r="C75" s="6" t="s">
        <v>171</v>
      </c>
      <c r="D75" s="6" t="s">
        <v>140</v>
      </c>
      <c r="E75" s="6" t="s">
        <v>90</v>
      </c>
      <c r="F75" s="7">
        <v>290895</v>
      </c>
      <c r="G75" s="7"/>
      <c r="H75" s="7">
        <v>80000</v>
      </c>
      <c r="I75" s="42" t="s">
        <v>82</v>
      </c>
      <c r="J75" s="6" t="s">
        <v>209</v>
      </c>
    </row>
    <row r="76" spans="1:10" ht="75" x14ac:dyDescent="0.25">
      <c r="A76" s="35">
        <v>9</v>
      </c>
      <c r="B76" s="5" t="s">
        <v>212</v>
      </c>
      <c r="C76" s="6" t="s">
        <v>199</v>
      </c>
      <c r="D76" s="6" t="s">
        <v>210</v>
      </c>
      <c r="E76" s="6">
        <v>2026</v>
      </c>
      <c r="F76" s="37"/>
      <c r="G76" s="37">
        <v>9355</v>
      </c>
      <c r="H76" s="37"/>
      <c r="I76" s="7" t="s">
        <v>82</v>
      </c>
      <c r="J76" s="5" t="s">
        <v>211</v>
      </c>
    </row>
    <row r="77" spans="1:10" ht="75" x14ac:dyDescent="0.25">
      <c r="A77" s="35">
        <v>10</v>
      </c>
      <c r="B77" s="5" t="s">
        <v>312</v>
      </c>
      <c r="C77" s="6" t="s">
        <v>171</v>
      </c>
      <c r="D77" s="6" t="s">
        <v>210</v>
      </c>
      <c r="E77" s="6" t="s">
        <v>108</v>
      </c>
      <c r="F77" s="7"/>
      <c r="G77" s="7">
        <v>600000</v>
      </c>
      <c r="H77" s="7">
        <f>41585+3200</f>
        <v>44785</v>
      </c>
      <c r="I77" s="7" t="s">
        <v>82</v>
      </c>
      <c r="J77" s="6" t="s">
        <v>195</v>
      </c>
    </row>
    <row r="78" spans="1:10" ht="75" x14ac:dyDescent="0.25">
      <c r="A78" s="35">
        <v>11</v>
      </c>
      <c r="B78" s="5" t="s">
        <v>260</v>
      </c>
      <c r="C78" s="6" t="s">
        <v>139</v>
      </c>
      <c r="D78" s="6" t="s">
        <v>183</v>
      </c>
      <c r="E78" s="6" t="s">
        <v>91</v>
      </c>
      <c r="F78" s="7">
        <v>100000</v>
      </c>
      <c r="G78" s="7">
        <v>200000</v>
      </c>
      <c r="H78" s="7"/>
      <c r="I78" s="7" t="s">
        <v>82</v>
      </c>
      <c r="J78" s="5" t="s">
        <v>278</v>
      </c>
    </row>
    <row r="79" spans="1:10" ht="93.75" x14ac:dyDescent="0.25">
      <c r="A79" s="35">
        <v>12</v>
      </c>
      <c r="B79" s="5" t="s">
        <v>280</v>
      </c>
      <c r="C79" s="6" t="s">
        <v>171</v>
      </c>
      <c r="D79" s="6" t="s">
        <v>265</v>
      </c>
      <c r="E79" s="6">
        <v>2025</v>
      </c>
      <c r="F79" s="7">
        <v>250656</v>
      </c>
      <c r="G79" s="7"/>
      <c r="H79" s="7"/>
      <c r="I79" s="7"/>
      <c r="J79" s="6" t="s">
        <v>281</v>
      </c>
    </row>
    <row r="80" spans="1:10" ht="18.75" x14ac:dyDescent="0.25">
      <c r="A80" s="97" t="s">
        <v>146</v>
      </c>
      <c r="B80" s="83"/>
      <c r="C80" s="66"/>
      <c r="D80" s="66"/>
      <c r="E80" s="66"/>
      <c r="F80" s="68">
        <f>SUM(F68:F79)</f>
        <v>3764194</v>
      </c>
      <c r="G80" s="68">
        <f>SUM(G68:G79)</f>
        <v>3067724</v>
      </c>
      <c r="H80" s="68">
        <f>SUM(H68:H79)</f>
        <v>2496489</v>
      </c>
      <c r="I80" s="66"/>
      <c r="J80" s="66"/>
    </row>
    <row r="81" spans="1:10" ht="20.25" x14ac:dyDescent="0.25">
      <c r="A81" s="95" t="s">
        <v>213</v>
      </c>
      <c r="B81" s="96"/>
      <c r="C81" s="96"/>
      <c r="D81" s="96"/>
      <c r="E81" s="96"/>
      <c r="F81" s="96"/>
      <c r="G81" s="96"/>
      <c r="H81" s="96"/>
      <c r="I81" s="96"/>
      <c r="J81" s="96"/>
    </row>
    <row r="82" spans="1:10" ht="75" x14ac:dyDescent="0.25">
      <c r="A82" s="35">
        <v>1</v>
      </c>
      <c r="B82" s="70" t="s">
        <v>214</v>
      </c>
      <c r="C82" s="6" t="s">
        <v>149</v>
      </c>
      <c r="D82" s="6" t="s">
        <v>182</v>
      </c>
      <c r="E82" s="6">
        <v>2027</v>
      </c>
      <c r="F82" s="37"/>
      <c r="G82" s="37"/>
      <c r="H82" s="37">
        <v>276163</v>
      </c>
      <c r="I82" s="6" t="s">
        <v>82</v>
      </c>
      <c r="J82" s="6" t="s">
        <v>215</v>
      </c>
    </row>
    <row r="83" spans="1:10" ht="75" x14ac:dyDescent="0.25">
      <c r="A83" s="35">
        <v>2</v>
      </c>
      <c r="B83" s="70" t="s">
        <v>216</v>
      </c>
      <c r="C83" s="6" t="s">
        <v>159</v>
      </c>
      <c r="D83" s="6" t="s">
        <v>217</v>
      </c>
      <c r="E83" s="6">
        <v>2025</v>
      </c>
      <c r="F83" s="37">
        <v>463808</v>
      </c>
      <c r="G83" s="37"/>
      <c r="H83" s="7"/>
      <c r="I83" s="6" t="s">
        <v>82</v>
      </c>
      <c r="J83" s="6" t="s">
        <v>215</v>
      </c>
    </row>
    <row r="84" spans="1:10" ht="75" x14ac:dyDescent="0.25">
      <c r="A84" s="35">
        <v>3</v>
      </c>
      <c r="B84" s="70" t="s">
        <v>218</v>
      </c>
      <c r="C84" s="6" t="s">
        <v>149</v>
      </c>
      <c r="D84" s="6" t="s">
        <v>219</v>
      </c>
      <c r="E84" s="6">
        <v>2027</v>
      </c>
      <c r="F84" s="37"/>
      <c r="G84" s="37"/>
      <c r="H84" s="7">
        <v>276164</v>
      </c>
      <c r="I84" s="7" t="s">
        <v>82</v>
      </c>
      <c r="J84" s="6" t="s">
        <v>215</v>
      </c>
    </row>
    <row r="85" spans="1:10" ht="75" x14ac:dyDescent="0.25">
      <c r="A85" s="35">
        <v>4</v>
      </c>
      <c r="B85" s="60" t="s">
        <v>261</v>
      </c>
      <c r="C85" s="6" t="s">
        <v>149</v>
      </c>
      <c r="D85" s="6" t="s">
        <v>262</v>
      </c>
      <c r="E85" s="6">
        <v>2027</v>
      </c>
      <c r="F85" s="37"/>
      <c r="G85" s="37"/>
      <c r="H85" s="37">
        <v>276163</v>
      </c>
      <c r="I85" s="6" t="s">
        <v>82</v>
      </c>
      <c r="J85" s="6" t="s">
        <v>215</v>
      </c>
    </row>
    <row r="86" spans="1:10" ht="75" x14ac:dyDescent="0.25">
      <c r="A86" s="35">
        <v>5</v>
      </c>
      <c r="B86" s="60" t="s">
        <v>304</v>
      </c>
      <c r="C86" s="6" t="s">
        <v>159</v>
      </c>
      <c r="D86" s="6" t="s">
        <v>186</v>
      </c>
      <c r="E86" s="6">
        <v>2025</v>
      </c>
      <c r="F86" s="37">
        <v>5350</v>
      </c>
      <c r="G86" s="37"/>
      <c r="H86" s="37"/>
      <c r="I86" s="6"/>
      <c r="J86" s="6" t="s">
        <v>215</v>
      </c>
    </row>
    <row r="87" spans="1:10" ht="75" x14ac:dyDescent="0.25">
      <c r="A87" s="35">
        <v>6</v>
      </c>
      <c r="B87" s="60" t="s">
        <v>303</v>
      </c>
      <c r="C87" s="6" t="s">
        <v>159</v>
      </c>
      <c r="D87" s="6" t="s">
        <v>186</v>
      </c>
      <c r="E87" s="6">
        <v>2025</v>
      </c>
      <c r="F87" s="37">
        <v>4772</v>
      </c>
      <c r="G87" s="37"/>
      <c r="H87" s="37"/>
      <c r="I87" s="6"/>
      <c r="J87" s="6" t="s">
        <v>215</v>
      </c>
    </row>
    <row r="88" spans="1:10" ht="75" x14ac:dyDescent="0.25">
      <c r="A88" s="35">
        <v>7</v>
      </c>
      <c r="B88" s="5" t="s">
        <v>220</v>
      </c>
      <c r="C88" s="6" t="s">
        <v>149</v>
      </c>
      <c r="D88" s="6" t="s">
        <v>221</v>
      </c>
      <c r="E88" s="6">
        <v>2025</v>
      </c>
      <c r="F88" s="37">
        <v>43000</v>
      </c>
      <c r="G88" s="37"/>
      <c r="H88" s="37"/>
      <c r="I88" s="6" t="s">
        <v>82</v>
      </c>
      <c r="J88" s="6" t="s">
        <v>215</v>
      </c>
    </row>
    <row r="89" spans="1:10" ht="93.75" x14ac:dyDescent="0.25">
      <c r="A89" s="35">
        <v>8</v>
      </c>
      <c r="B89" s="70" t="s">
        <v>222</v>
      </c>
      <c r="C89" s="6" t="s">
        <v>139</v>
      </c>
      <c r="D89" s="6" t="s">
        <v>223</v>
      </c>
      <c r="E89" s="6">
        <v>2025</v>
      </c>
      <c r="F89" s="37">
        <v>578944</v>
      </c>
      <c r="G89" s="37"/>
      <c r="H89" s="37"/>
      <c r="I89" s="6" t="s">
        <v>82</v>
      </c>
      <c r="J89" s="6" t="s">
        <v>215</v>
      </c>
    </row>
    <row r="90" spans="1:10" ht="18.75" x14ac:dyDescent="0.25">
      <c r="A90" s="97" t="s">
        <v>146</v>
      </c>
      <c r="B90" s="83"/>
      <c r="C90" s="66"/>
      <c r="D90" s="66"/>
      <c r="E90" s="66"/>
      <c r="F90" s="68">
        <f>SUM(F82:F89)</f>
        <v>1095874</v>
      </c>
      <c r="G90" s="68">
        <f>SUM(G82:G89)</f>
        <v>0</v>
      </c>
      <c r="H90" s="68">
        <f>SUM(H82:H89)</f>
        <v>828490</v>
      </c>
      <c r="I90" s="66"/>
      <c r="J90" s="66"/>
    </row>
    <row r="91" spans="1:10" ht="20.25" x14ac:dyDescent="0.25">
      <c r="A91" s="89" t="s">
        <v>224</v>
      </c>
      <c r="B91" s="90"/>
      <c r="C91" s="90"/>
      <c r="D91" s="90"/>
      <c r="E91" s="90"/>
      <c r="F91" s="90"/>
      <c r="G91" s="90"/>
      <c r="H91" s="90"/>
      <c r="I91" s="90"/>
      <c r="J91" s="90"/>
    </row>
    <row r="92" spans="1:10" ht="18.75" x14ac:dyDescent="0.25">
      <c r="A92" s="35">
        <v>1</v>
      </c>
      <c r="B92" s="70"/>
      <c r="C92" s="6"/>
      <c r="D92" s="6"/>
      <c r="E92" s="6"/>
      <c r="F92" s="37"/>
      <c r="G92" s="37"/>
      <c r="H92" s="37"/>
      <c r="I92" s="6"/>
      <c r="J92" s="6"/>
    </row>
    <row r="93" spans="1:10" ht="18.75" x14ac:dyDescent="0.25">
      <c r="A93" s="97" t="s">
        <v>146</v>
      </c>
      <c r="B93" s="83"/>
      <c r="C93" s="6"/>
      <c r="D93" s="6"/>
      <c r="E93" s="6"/>
      <c r="F93" s="68"/>
      <c r="G93" s="68">
        <f>SUM(G92:G92)</f>
        <v>0</v>
      </c>
      <c r="H93" s="68">
        <f>SUM(H92:H92)</f>
        <v>0</v>
      </c>
      <c r="I93" s="6"/>
      <c r="J93" s="6"/>
    </row>
    <row r="94" spans="1:10" ht="20.25" x14ac:dyDescent="0.25">
      <c r="A94" s="89" t="s">
        <v>225</v>
      </c>
      <c r="B94" s="90"/>
      <c r="C94" s="90"/>
      <c r="D94" s="90"/>
      <c r="E94" s="90"/>
      <c r="F94" s="90"/>
      <c r="G94" s="90"/>
      <c r="H94" s="90"/>
      <c r="I94" s="90"/>
      <c r="J94" s="90"/>
    </row>
    <row r="95" spans="1:10" ht="18.75" x14ac:dyDescent="0.25">
      <c r="A95" s="98" t="s">
        <v>146</v>
      </c>
      <c r="B95" s="86"/>
      <c r="C95" s="6"/>
      <c r="D95" s="6"/>
      <c r="E95" s="6"/>
      <c r="F95" s="68"/>
      <c r="G95" s="68">
        <v>0</v>
      </c>
      <c r="H95" s="68">
        <v>0</v>
      </c>
      <c r="I95" s="6"/>
      <c r="J95" s="6"/>
    </row>
    <row r="96" spans="1:10" ht="20.25" x14ac:dyDescent="0.25">
      <c r="A96" s="89" t="s">
        <v>226</v>
      </c>
      <c r="B96" s="90"/>
      <c r="C96" s="90"/>
      <c r="D96" s="90"/>
      <c r="E96" s="90"/>
      <c r="F96" s="90"/>
      <c r="G96" s="90"/>
      <c r="H96" s="90"/>
      <c r="I96" s="90"/>
      <c r="J96" s="90"/>
    </row>
    <row r="97" spans="1:10" ht="75" x14ac:dyDescent="0.25">
      <c r="A97" s="35">
        <v>3</v>
      </c>
      <c r="B97" s="5" t="s">
        <v>263</v>
      </c>
      <c r="C97" s="6" t="s">
        <v>139</v>
      </c>
      <c r="D97" s="7" t="s">
        <v>140</v>
      </c>
      <c r="E97" s="6" t="s">
        <v>91</v>
      </c>
      <c r="F97" s="37">
        <v>48000</v>
      </c>
      <c r="G97" s="37">
        <v>39500</v>
      </c>
      <c r="H97" s="37"/>
      <c r="I97" s="7" t="s">
        <v>82</v>
      </c>
      <c r="J97" s="6" t="s">
        <v>215</v>
      </c>
    </row>
    <row r="98" spans="1:10" ht="75.75" thickBot="1" x14ac:dyDescent="0.3">
      <c r="A98" s="35">
        <v>4</v>
      </c>
      <c r="B98" s="73" t="s">
        <v>227</v>
      </c>
      <c r="C98" s="6" t="s">
        <v>139</v>
      </c>
      <c r="D98" s="45" t="s">
        <v>140</v>
      </c>
      <c r="E98" s="43" t="s">
        <v>90</v>
      </c>
      <c r="F98" s="44">
        <v>52657</v>
      </c>
      <c r="G98" s="44">
        <v>50000</v>
      </c>
      <c r="H98" s="44">
        <v>50000</v>
      </c>
      <c r="I98" s="45" t="s">
        <v>82</v>
      </c>
      <c r="J98" s="6" t="s">
        <v>215</v>
      </c>
    </row>
    <row r="99" spans="1:10" ht="19.5" thickBot="1" x14ac:dyDescent="0.3">
      <c r="A99" s="91" t="s">
        <v>228</v>
      </c>
      <c r="B99" s="92"/>
      <c r="C99" s="46"/>
      <c r="D99" s="46"/>
      <c r="E99" s="46"/>
      <c r="F99" s="47">
        <f>SUM(F97:F98)</f>
        <v>100657</v>
      </c>
      <c r="G99" s="47">
        <f>SUM(G97:G98)</f>
        <v>89500</v>
      </c>
      <c r="H99" s="47">
        <f>SUM(H97:H98)</f>
        <v>50000</v>
      </c>
      <c r="I99" s="48"/>
      <c r="J99" s="49"/>
    </row>
    <row r="100" spans="1:10" ht="19.5" thickBot="1" x14ac:dyDescent="0.3">
      <c r="A100" s="93" t="s">
        <v>229</v>
      </c>
      <c r="B100" s="94"/>
      <c r="C100" s="50"/>
      <c r="D100" s="51"/>
      <c r="E100" s="51"/>
      <c r="F100" s="52">
        <f>F11+F42+F59+F62+F80+F90+F93+F95+F99+F66</f>
        <v>15118796</v>
      </c>
      <c r="G100" s="52">
        <f>G11+G42+G59+G62+G80+G90+G93+G95+G99+G66</f>
        <v>17636916</v>
      </c>
      <c r="H100" s="52">
        <f>H11+H42+H59+H62+H80+H90+H93+H95+H99+H66</f>
        <v>6729545</v>
      </c>
      <c r="I100" s="51"/>
      <c r="J100" s="61">
        <f>F100+G100+H100</f>
        <v>39485257</v>
      </c>
    </row>
    <row r="101" spans="1:10" ht="16.5" x14ac:dyDescent="0.25">
      <c r="A101" s="53"/>
      <c r="B101" s="53"/>
      <c r="C101" s="53"/>
      <c r="D101" s="54"/>
      <c r="E101" s="55"/>
      <c r="F101" s="56"/>
      <c r="G101" s="56"/>
      <c r="H101" s="56"/>
      <c r="I101" s="57"/>
      <c r="J101" s="58"/>
    </row>
    <row r="102" spans="1:10" x14ac:dyDescent="0.25">
      <c r="F102" s="62"/>
      <c r="G102" s="62"/>
      <c r="H102" s="62"/>
      <c r="I102" s="62"/>
      <c r="J102" s="63"/>
    </row>
    <row r="103" spans="1:10" x14ac:dyDescent="0.25">
      <c r="I103" s="62"/>
    </row>
  </sheetData>
  <mergeCells count="30">
    <mergeCell ref="B2:J2"/>
    <mergeCell ref="A4:A5"/>
    <mergeCell ref="B4:B5"/>
    <mergeCell ref="C4:C5"/>
    <mergeCell ref="D4:D5"/>
    <mergeCell ref="E4:E5"/>
    <mergeCell ref="F4:H4"/>
    <mergeCell ref="I4:I5"/>
    <mergeCell ref="J4:J5"/>
    <mergeCell ref="A80:B80"/>
    <mergeCell ref="A6:J6"/>
    <mergeCell ref="A11:B11"/>
    <mergeCell ref="A12:J12"/>
    <mergeCell ref="A42:B42"/>
    <mergeCell ref="A43:J43"/>
    <mergeCell ref="A59:B59"/>
    <mergeCell ref="A60:J60"/>
    <mergeCell ref="A62:B62"/>
    <mergeCell ref="A63:J63"/>
    <mergeCell ref="A66:B66"/>
    <mergeCell ref="A67:J67"/>
    <mergeCell ref="A96:J96"/>
    <mergeCell ref="A99:B99"/>
    <mergeCell ref="A100:B100"/>
    <mergeCell ref="A81:J81"/>
    <mergeCell ref="A90:B90"/>
    <mergeCell ref="A91:J91"/>
    <mergeCell ref="A93:B93"/>
    <mergeCell ref="A94:J94"/>
    <mergeCell ref="A95:B95"/>
  </mergeCells>
  <pageMargins left="0.70866141732283472" right="0.70866141732283472" top="0.74803149606299213" bottom="0.74803149606299213" header="0.31496062992125984" footer="0.31496062992125984"/>
  <pageSetup paperSize="9" scale="4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1</vt:i4>
      </vt:variant>
    </vt:vector>
  </HeadingPairs>
  <TitlesOfParts>
    <vt:vector size="3" baseType="lpstr">
      <vt:lpstr>рус</vt:lpstr>
      <vt:lpstr>каз</vt:lpstr>
      <vt:lpstr>рус!Область_печати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2025-06-27T05:44:55Z</cp:lastPrinted>
  <dcterms:created xsi:type="dcterms:W3CDTF">2021-04-23T09:29:42Z</dcterms:created>
  <dcterms:modified xsi:type="dcterms:W3CDTF">2025-11-13T09:01:41Z</dcterms:modified>
</cp:coreProperties>
</file>